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unki\Desktop\"/>
    </mc:Choice>
  </mc:AlternateContent>
  <xr:revisionPtr revIDLastSave="0" documentId="13_ncr:1_{93253D2C-2DD0-4E7A-84D1-5097771E09B7}" xr6:coauthVersionLast="45" xr6:coauthVersionMax="45" xr10:uidLastSave="{00000000-0000-0000-0000-000000000000}"/>
  <bookViews>
    <workbookView xWindow="-20160" yWindow="-16320" windowWidth="29040" windowHeight="15840" xr2:uid="{00000000-000D-0000-FFFF-FFFF00000000}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全体行政コスト計算書!$B$1:$P$43</definedName>
    <definedName name="_xlnm.Print_Area" localSheetId="3">全体資金収支計算書!$B$1:$O$62</definedName>
    <definedName name="_xlnm.Print_Area" localSheetId="2">全体純資産変動計算書!$B$1:$Q$25</definedName>
    <definedName name="_xlnm.Print_Area" localSheetId="0">全体貸借対照表!$C$1:$AB$78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75" i="5" l="1"/>
  <c r="AD69" i="5"/>
  <c r="AD65" i="5" s="1"/>
  <c r="AD60" i="5"/>
  <c r="AD53" i="5"/>
  <c r="AD49" i="5"/>
  <c r="AD33" i="5"/>
  <c r="AE13" i="5"/>
  <c r="AD9" i="5"/>
  <c r="AE7" i="5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E22" i="5" l="1"/>
  <c r="AE76" i="5" s="1"/>
  <c r="AD52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AD76" i="5" s="1"/>
  <c r="U13" i="7"/>
  <c r="W22" i="7"/>
  <c r="U22" i="7" s="1"/>
</calcChain>
</file>

<file path=xl/sharedStrings.xml><?xml version="1.0" encoding="utf-8"?>
<sst xmlns="http://schemas.openxmlformats.org/spreadsheetml/2006/main" count="480" uniqueCount="370">
  <si>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</si>
  <si>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</si>
  <si>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</si>
  <si>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</si>
  <si>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</si>
  <si>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</si>
  <si>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</si>
  <si>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</si>
  <si>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</si>
  <si>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</si>
  <si>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</si>
  <si>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</si>
  <si>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</si>
  <si>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</si>
  <si>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</si>
  <si>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</si>
  <si>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</si>
  <si>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</si>
  <si>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</si>
  <si>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</si>
  <si>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</si>
  <si>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</si>
  <si>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</si>
  <si>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</si>
  <si>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</si>
  <si>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</si>
  <si>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</si>
  <si>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</si>
  <si>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</si>
  <si>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</si>
  <si>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</si>
  <si>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</si>
  <si>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</si>
  <si>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</si>
  <si>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</si>
  <si>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</si>
  <si>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</si>
  <si>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</si>
  <si>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</si>
  <si>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</si>
  <si>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</si>
  <si>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</si>
  <si>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</si>
  <si>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</si>
  <si>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</si>
  <si>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</si>
  <si>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</si>
  <si>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</si>
  <si>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</si>
  <si>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</si>
  <si>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</si>
  <si>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</si>
  <si>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</si>
  <si>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</si>
  <si>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</si>
  <si>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</si>
  <si>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</si>
  <si>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</si>
  <si>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</si>
  <si>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</si>
  <si>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</si>
  <si>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</si>
  <si>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</si>
  <si>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</si>
  <si>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</si>
  <si>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</si>
  <si>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</si>
  <si>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</si>
  <si>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</si>
  <si>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</si>
  <si>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</si>
  <si>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</si>
  <si>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</si>
  <si>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</si>
  <si>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</si>
  <si>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</si>
  <si>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</si>
  <si>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</si>
  <si>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</si>
  <si>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</si>
  <si>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</si>
  <si>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</si>
  <si>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</si>
  <si>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</si>
  <si>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</si>
  <si>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</si>
  <si>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</si>
  <si>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</si>
  <si>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</si>
  <si>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</si>
  <si>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</si>
  <si>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</si>
  <si>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</si>
  <si>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</si>
  <si>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</si>
  <si>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</si>
  <si>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</si>
  <si>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</si>
  <si>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</si>
  <si>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</si>
  <si>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</si>
  <si>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</si>
  <si>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</si>
  <si>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</si>
  <si>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</si>
  <si>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</si>
  <si>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</si>
  <si>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</si>
  <si>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</si>
  <si>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</si>
  <si>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</si>
  <si>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</si>
  <si>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</si>
  <si>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</si>
  <si>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</si>
  <si>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</si>
  <si>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</si>
  <si>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</si>
  <si>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</si>
  <si>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</si>
  <si>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</si>
  <si>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</si>
  <si>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</si>
  <si>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</si>
  <si>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</si>
  <si>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</si>
  <si>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</si>
  <si>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</si>
  <si>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</si>
  <si>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</si>
  <si>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</si>
  <si>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</si>
  <si>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</si>
  <si>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</si>
  <si>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</si>
  <si>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</si>
  <si>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</si>
  <si>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</si>
  <si>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</si>
  <si>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</si>
  <si>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</si>
  <si>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</si>
  <si>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</si>
  <si>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</si>
  <si>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</si>
  <si>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</si>
  <si>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</si>
  <si>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</si>
  <si>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</si>
  <si>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</si>
  <si>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</si>
  <si>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</si>
  <si>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</si>
  <si>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</si>
  <si>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</si>
  <si>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</si>
  <si>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</si>
  <si>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</si>
  <si>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</si>
  <si>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</si>
  <si>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</si>
  <si>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</si>
  <si>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</si>
  <si>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</si>
  <si>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</si>
  <si>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</si>
  <si>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</si>
  <si>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</si>
  <si>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</si>
  <si>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</si>
  <si>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</si>
  <si>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</si>
  <si>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</si>
  <si>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</si>
  <si>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</si>
  <si>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</si>
  <si>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</si>
  <si>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</si>
  <si>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</si>
  <si>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</si>
  <si>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</si>
  <si>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</si>
  <si>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</si>
  <si>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</si>
  <si>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</si>
  <si>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</si>
  <si>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</si>
  <si>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</si>
  <si>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</si>
  <si>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</si>
  <si>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</si>
  <si>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</si>
  <si>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</si>
  <si>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</si>
  <si>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</si>
  <si>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</si>
  <si>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</si>
  <si>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</si>
  <si>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</si>
  <si>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</si>
  <si>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</si>
  <si>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</si>
  <si>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</si>
  <si>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</si>
  <si>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</si>
  <si>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</si>
  <si>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</si>
  <si>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</si>
  <si>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</si>
  <si>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</si>
  <si>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</si>
  <si>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</si>
  <si>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</si>
  <si>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</si>
  <si>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</si>
  <si>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</si>
  <si>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</si>
  <si>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</si>
  <si>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</si>
  <si>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</si>
  <si>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</si>
  <si>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</si>
  <si>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</si>
  <si>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</si>
  <si>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</si>
  <si>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</si>
  <si>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</si>
  <si>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</si>
  <si>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</si>
  <si>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</si>
  <si>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</si>
  <si>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</si>
  <si>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</si>
  <si>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</si>
  <si>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</si>
  <si>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</si>
  <si>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</si>
  <si>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</si>
  <si>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</si>
  <si>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</si>
  <si>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</si>
  <si>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</si>
  <si>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</si>
  <si>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</si>
  <si>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</si>
  <si>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</si>
  <si>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</si>
  <si>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</si>
  <si>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</si>
  <si>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</si>
  <si>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</si>
  <si>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</si>
  <si>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</si>
  <si>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</si>
  <si>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</si>
  <si>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</si>
  <si>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</si>
  <si>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</si>
  <si>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</si>
  <si>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</si>
  <si>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</si>
  <si>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</si>
  <si>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</si>
  <si>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</si>
  <si>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</si>
  <si>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</si>
  <si>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</si>
  <si>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</si>
  <si>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</si>
  <si>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</si>
  <si>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</si>
  <si>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</si>
  <si>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</si>
  <si>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</si>
  <si>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</si>
  <si>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</si>
  <si>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</si>
  <si>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</si>
  <si>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</si>
  <si>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</si>
  <si>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</si>
  <si>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</si>
  <si>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</si>
  <si>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</si>
  <si>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</si>
  <si>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</si>
  <si>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</si>
  <si>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</si>
  <si>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</si>
  <si>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</si>
  <si>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</si>
  <si>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</si>
  <si>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</si>
  <si>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</si>
  <si>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</si>
  <si>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</si>
  <si>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</si>
  <si>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</si>
  <si>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</si>
  <si>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</si>
  <si>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</si>
  <si>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</si>
  <si>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</si>
  <si>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</si>
  <si>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</si>
  <si>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</si>
  <si>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</si>
  <si>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</si>
  <si>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</si>
  <si>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</si>
  <si>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</si>
  <si>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</si>
  <si>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</si>
  <si>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</si>
  <si>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</si>
  <si>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</si>
  <si>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</si>
  <si>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</si>
  <si>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</si>
  <si>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</si>
  <si>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</si>
  <si>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</si>
  <si>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</si>
  <si>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</si>
  <si>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</si>
  <si>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</si>
  <si>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</si>
  <si>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</si>
  <si>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</si>
  <si>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</si>
  <si>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</si>
  <si>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</si>
  <si>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</si>
  <si>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</si>
  <si>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</si>
  <si>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</si>
  <si>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</si>
  <si>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</si>
  <si>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</si>
  <si>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</si>
  <si>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</si>
  <si>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</si>
  <si>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</si>
  <si>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</si>
  <si>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</si>
  <si>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</si>
  <si>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</si>
  <si>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</si>
  <si>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</si>
  <si>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</si>
  <si>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</si>
  <si>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</si>
  <si>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</si>
  <si>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</si>
  <si>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全体行政コスト計算書</t>
  </si>
  <si>
    <t>自　平成３０年４月１日　</t>
    <phoneticPr fontId="11"/>
  </si>
  <si>
    <t>至　平成３１年３月３１日</t>
    <phoneticPr fontId="11"/>
  </si>
  <si>
    <t>※</t>
  </si>
  <si>
    <t>全体純資産変動計算書</t>
  </si>
  <si>
    <t>自　平成３０年４月１日　</t>
    <phoneticPr fontId="11"/>
  </si>
  <si>
    <t>-</t>
    <phoneticPr fontId="11"/>
  </si>
  <si>
    <t>-</t>
    <phoneticPr fontId="11"/>
  </si>
  <si>
    <t>全体資金収支計算書</t>
  </si>
  <si>
    <t>自　平成３０年４月１日　</t>
    <phoneticPr fontId="11"/>
  </si>
  <si>
    <t>至　平成３１年３月３１日</t>
    <phoneticPr fontId="11"/>
  </si>
  <si>
    <t>-</t>
    <phoneticPr fontId="11"/>
  </si>
  <si>
    <t>全体貸借対照表</t>
  </si>
  <si>
    <t>（平成３１年３月３１日現在）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</si>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</sst>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1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BJ78"/>
  <sheetViews>
    <sheetView showGridLines="0" tabSelected="1" view="pageBreakPreview" topLeftCell="C1" zoomScale="85" zoomScaleNormal="85" zoomScaleSheetLayoutView="85" workbookViewId="0">
      <selection activeCell="C1" sqref="C1"/>
    </sheetView>
  </sheetViews>
  <sheetFormatPr defaultColWidth="9" defaultRowHeight="12.5" x14ac:dyDescent="0.2"/>
  <cols>
    <col min="1" max="2" width="0" style="7" hidden="1" customWidth="1"/>
    <col min="3" max="3" width="0.6328125" style="9" customWidth="1"/>
    <col min="4" max="14" width="2.08984375" style="9" customWidth="1"/>
    <col min="15" max="15" width="6" style="9" customWidth="1"/>
    <col min="16" max="16" width="22.36328125" style="9" customWidth="1"/>
    <col min="17" max="17" width="3.36328125" style="9" bestFit="1" customWidth="1"/>
    <col min="18" max="19" width="2.08984375" style="9" customWidth="1"/>
    <col min="20" max="24" width="3.90625" style="9" customWidth="1"/>
    <col min="25" max="25" width="3.08984375" style="9" customWidth="1"/>
    <col min="26" max="26" width="24.08984375" style="9" bestFit="1" customWidth="1"/>
    <col min="27" max="27" width="3.08984375" style="9" customWidth="1"/>
    <col min="28" max="28" width="0.6328125" style="9" customWidth="1"/>
    <col min="29" max="29" width="9" style="9"/>
    <col min="30" max="31" width="0" style="9" hidden="1" customWidth="1"/>
    <col min="32" max="16384" width="9" style="9"/>
  </cols>
  <sheetData>
    <row r="1" spans="1:62" s="6" customFormat="1" ht="13" x14ac:dyDescent="0.2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62" ht="23.25" customHeight="1" x14ac:dyDescent="0.35">
      <c r="C2" s="8"/>
      <c r="D2" s="242" t="s">
        <v>366</v>
      </c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</row>
    <row r="3" spans="1:62" ht="21" customHeight="1" x14ac:dyDescent="0.2">
      <c r="D3" s="243" t="s">
        <v>367</v>
      </c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</row>
    <row r="4" spans="1:62" s="11" customFormat="1" ht="16.5" customHeight="1" thickBot="1" x14ac:dyDescent="0.25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353</v>
      </c>
      <c r="AB4" s="13"/>
    </row>
    <row r="5" spans="1:62" s="16" customFormat="1" ht="14.25" customHeight="1" thickBot="1" x14ac:dyDescent="0.25">
      <c r="A5" s="15" t="s">
        <v>330</v>
      </c>
      <c r="B5" s="15" t="s">
        <v>331</v>
      </c>
      <c r="D5" s="239" t="s">
        <v>0</v>
      </c>
      <c r="E5" s="240"/>
      <c r="F5" s="240"/>
      <c r="G5" s="240"/>
      <c r="H5" s="240"/>
      <c r="I5" s="240"/>
      <c r="J5" s="240"/>
      <c r="K5" s="244"/>
      <c r="L5" s="244"/>
      <c r="M5" s="244"/>
      <c r="N5" s="244"/>
      <c r="O5" s="244"/>
      <c r="P5" s="245" t="s">
        <v>332</v>
      </c>
      <c r="Q5" s="246"/>
      <c r="R5" s="240" t="s">
        <v>0</v>
      </c>
      <c r="S5" s="240"/>
      <c r="T5" s="240"/>
      <c r="U5" s="240"/>
      <c r="V5" s="240"/>
      <c r="W5" s="240"/>
      <c r="X5" s="240"/>
      <c r="Y5" s="240"/>
      <c r="Z5" s="245" t="s">
        <v>332</v>
      </c>
      <c r="AA5" s="246"/>
    </row>
    <row r="6" spans="1:62" ht="14.65" customHeight="1" x14ac:dyDescent="0.2">
      <c r="D6" s="17" t="s">
        <v>333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334</v>
      </c>
      <c r="S6" s="19"/>
      <c r="T6" s="19"/>
      <c r="U6" s="19"/>
      <c r="V6" s="19"/>
      <c r="W6" s="19"/>
      <c r="X6" s="19"/>
      <c r="Y6" s="18"/>
      <c r="Z6" s="21"/>
      <c r="AA6" s="23"/>
      <c r="BI6" s="225"/>
      <c r="BJ6" s="225"/>
    </row>
    <row r="7" spans="1:62" ht="14.65" customHeight="1" x14ac:dyDescent="0.2">
      <c r="A7" s="7" t="s">
        <v>3</v>
      </c>
      <c r="B7" s="7" t="s">
        <v>116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28979738</v>
      </c>
      <c r="Q7" s="26"/>
      <c r="R7" s="19"/>
      <c r="S7" s="19" t="s">
        <v>117</v>
      </c>
      <c r="T7" s="19"/>
      <c r="U7" s="19"/>
      <c r="V7" s="19"/>
      <c r="W7" s="19"/>
      <c r="X7" s="19"/>
      <c r="Y7" s="18"/>
      <c r="Z7" s="25">
        <v>9077003</v>
      </c>
      <c r="AA7" s="27"/>
      <c r="AD7" s="9">
        <f>IF(AND(AD8="-",AD49="-",AD52="-"),"-",SUM(AD8,AD49,AD52))</f>
        <v>28979737922</v>
      </c>
      <c r="AE7" s="9">
        <f>IF(COUNTIF(AE8:AE12,"-")=COUNTA(AE8:AE12),"-",SUM(AE8:AE12))</f>
        <v>9077003147</v>
      </c>
      <c r="BI7" s="225"/>
      <c r="BJ7" s="225"/>
    </row>
    <row r="8" spans="1:62" ht="14.65" customHeight="1" x14ac:dyDescent="0.2">
      <c r="A8" s="7" t="s">
        <v>5</v>
      </c>
      <c r="B8" s="7" t="s">
        <v>118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28516353</v>
      </c>
      <c r="Q8" s="26" t="s">
        <v>357</v>
      </c>
      <c r="R8" s="19"/>
      <c r="S8" s="19"/>
      <c r="T8" s="19" t="s">
        <v>368</v>
      </c>
      <c r="U8" s="19"/>
      <c r="V8" s="19"/>
      <c r="W8" s="19"/>
      <c r="X8" s="19"/>
      <c r="Y8" s="18"/>
      <c r="Z8" s="25">
        <v>7866338</v>
      </c>
      <c r="AA8" s="27"/>
      <c r="AD8" s="9">
        <f>IF(AND(AD9="-",AD33="-",COUNTIF(AD46:AD48,"-")=COUNTA(AD46:AD48)),"-",SUM(AD9,AD33,AD46:AD48))</f>
        <v>28516352911</v>
      </c>
      <c r="AE8" s="9">
        <v>7866337812</v>
      </c>
      <c r="BI8" s="225"/>
      <c r="BJ8" s="225"/>
    </row>
    <row r="9" spans="1:62" ht="14.65" customHeight="1" x14ac:dyDescent="0.2">
      <c r="A9" s="7" t="s">
        <v>7</v>
      </c>
      <c r="B9" s="7" t="s">
        <v>119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9806550</v>
      </c>
      <c r="Q9" s="26" t="s">
        <v>357</v>
      </c>
      <c r="R9" s="19"/>
      <c r="S9" s="19"/>
      <c r="T9" s="19" t="s">
        <v>120</v>
      </c>
      <c r="U9" s="19"/>
      <c r="V9" s="19"/>
      <c r="W9" s="19"/>
      <c r="X9" s="19"/>
      <c r="Y9" s="18"/>
      <c r="Z9" s="25">
        <v>0</v>
      </c>
      <c r="AA9" s="27"/>
      <c r="AD9" s="9">
        <f>IF(COUNTIF(AD10:AD32,"-")=COUNTA(AD10:AD32),"-",SUM(AD10:AD32))</f>
        <v>9806550152</v>
      </c>
      <c r="AE9" s="9">
        <v>0</v>
      </c>
      <c r="BI9" s="225"/>
      <c r="BJ9" s="225"/>
    </row>
    <row r="10" spans="1:62" ht="14.65" customHeight="1" x14ac:dyDescent="0.2">
      <c r="A10" s="7" t="s">
        <v>9</v>
      </c>
      <c r="B10" s="7" t="s">
        <v>121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1287620</v>
      </c>
      <c r="Q10" s="26"/>
      <c r="R10" s="19"/>
      <c r="S10" s="19"/>
      <c r="T10" s="19" t="s">
        <v>122</v>
      </c>
      <c r="U10" s="19"/>
      <c r="V10" s="19"/>
      <c r="W10" s="19"/>
      <c r="X10" s="19"/>
      <c r="Y10" s="18"/>
      <c r="Z10" s="25">
        <v>898418</v>
      </c>
      <c r="AA10" s="27"/>
      <c r="AD10" s="9">
        <v>1287619748</v>
      </c>
      <c r="AE10" s="9">
        <v>898418000</v>
      </c>
      <c r="BI10" s="225"/>
      <c r="BJ10" s="225"/>
    </row>
    <row r="11" spans="1:62" ht="14.65" customHeight="1" x14ac:dyDescent="0.2">
      <c r="A11" s="7" t="s">
        <v>12</v>
      </c>
      <c r="B11" s="7" t="s">
        <v>123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>
        <v>0</v>
      </c>
      <c r="Q11" s="26"/>
      <c r="R11" s="19"/>
      <c r="S11" s="19"/>
      <c r="T11" s="19" t="s">
        <v>124</v>
      </c>
      <c r="U11" s="19"/>
      <c r="V11" s="19"/>
      <c r="W11" s="19"/>
      <c r="X11" s="19"/>
      <c r="Y11" s="18"/>
      <c r="Z11" s="25">
        <v>0</v>
      </c>
      <c r="AA11" s="27"/>
      <c r="AD11" s="9">
        <v>0</v>
      </c>
      <c r="AE11" s="9">
        <v>0</v>
      </c>
      <c r="BI11" s="225"/>
      <c r="BJ11" s="225"/>
    </row>
    <row r="12" spans="1:62" ht="14.65" customHeight="1" x14ac:dyDescent="0.2">
      <c r="A12" s="7" t="s">
        <v>14</v>
      </c>
      <c r="B12" s="7" t="s">
        <v>125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44709</v>
      </c>
      <c r="Q12" s="26"/>
      <c r="R12" s="19"/>
      <c r="S12" s="19"/>
      <c r="T12" s="19" t="s">
        <v>44</v>
      </c>
      <c r="U12" s="19"/>
      <c r="V12" s="19"/>
      <c r="W12" s="19"/>
      <c r="X12" s="19"/>
      <c r="Y12" s="18"/>
      <c r="Z12" s="25">
        <v>312247</v>
      </c>
      <c r="AA12" s="27"/>
      <c r="AD12" s="9">
        <v>44708800</v>
      </c>
      <c r="AE12" s="9">
        <v>312247335</v>
      </c>
      <c r="BI12" s="225"/>
      <c r="BJ12" s="225"/>
    </row>
    <row r="13" spans="1:62" ht="14.65" customHeight="1" x14ac:dyDescent="0.2">
      <c r="A13" s="7" t="s">
        <v>16</v>
      </c>
      <c r="B13" s="7" t="s">
        <v>126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>
        <v>0</v>
      </c>
      <c r="Q13" s="26"/>
      <c r="R13" s="19"/>
      <c r="S13" s="19" t="s">
        <v>127</v>
      </c>
      <c r="T13" s="19"/>
      <c r="U13" s="19"/>
      <c r="V13" s="19"/>
      <c r="W13" s="19"/>
      <c r="X13" s="19"/>
      <c r="Y13" s="18"/>
      <c r="Z13" s="25">
        <v>1004756</v>
      </c>
      <c r="AA13" s="27" t="s">
        <v>357</v>
      </c>
      <c r="AD13" s="9">
        <v>0</v>
      </c>
      <c r="AE13" s="9">
        <f>IF(COUNTIF(AE14:AE21,"-")=COUNTA(AE14:AE21),"-",SUM(AE14:AE21))</f>
        <v>1004755633</v>
      </c>
      <c r="BI13" s="225"/>
      <c r="BJ13" s="225"/>
    </row>
    <row r="14" spans="1:62" ht="14.65" customHeight="1" x14ac:dyDescent="0.2">
      <c r="A14" s="7" t="s">
        <v>18</v>
      </c>
      <c r="B14" s="7" t="s">
        <v>128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15910589</v>
      </c>
      <c r="Q14" s="26"/>
      <c r="R14" s="19"/>
      <c r="S14" s="19"/>
      <c r="T14" s="19" t="s">
        <v>369</v>
      </c>
      <c r="U14" s="19"/>
      <c r="V14" s="19"/>
      <c r="W14" s="19"/>
      <c r="X14" s="19"/>
      <c r="Y14" s="18"/>
      <c r="Z14" s="25">
        <v>891928</v>
      </c>
      <c r="AA14" s="27"/>
      <c r="AD14" s="9">
        <v>15910588624</v>
      </c>
      <c r="AE14" s="9">
        <v>891928411</v>
      </c>
      <c r="BI14" s="225"/>
      <c r="BJ14" s="225"/>
    </row>
    <row r="15" spans="1:62" ht="14.65" customHeight="1" x14ac:dyDescent="0.2">
      <c r="A15" s="7" t="s">
        <v>20</v>
      </c>
      <c r="B15" s="7" t="s">
        <v>129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-8441175</v>
      </c>
      <c r="Q15" s="26"/>
      <c r="R15" s="19"/>
      <c r="S15" s="19"/>
      <c r="T15" s="19" t="s">
        <v>130</v>
      </c>
      <c r="U15" s="19"/>
      <c r="V15" s="19"/>
      <c r="W15" s="19"/>
      <c r="X15" s="19"/>
      <c r="Y15" s="18"/>
      <c r="Z15" s="25">
        <v>2778</v>
      </c>
      <c r="AA15" s="27"/>
      <c r="AD15" s="9">
        <v>-8441174706</v>
      </c>
      <c r="AE15" s="9">
        <v>2777788</v>
      </c>
      <c r="BI15" s="225"/>
      <c r="BJ15" s="225"/>
    </row>
    <row r="16" spans="1:62" ht="14.65" customHeight="1" x14ac:dyDescent="0.2">
      <c r="A16" s="7" t="s">
        <v>335</v>
      </c>
      <c r="B16" s="7" t="s">
        <v>131</v>
      </c>
      <c r="D16" s="24"/>
      <c r="E16" s="19"/>
      <c r="F16" s="19"/>
      <c r="G16" s="19"/>
      <c r="H16" s="19" t="s">
        <v>22</v>
      </c>
      <c r="I16" s="19"/>
      <c r="J16" s="19"/>
      <c r="K16" s="18"/>
      <c r="L16" s="18"/>
      <c r="M16" s="18"/>
      <c r="N16" s="18"/>
      <c r="O16" s="18"/>
      <c r="P16" s="25">
        <v>0</v>
      </c>
      <c r="Q16" s="26"/>
      <c r="R16" s="19"/>
      <c r="S16" s="19"/>
      <c r="T16" s="19" t="s">
        <v>132</v>
      </c>
      <c r="U16" s="19"/>
      <c r="V16" s="19"/>
      <c r="W16" s="19"/>
      <c r="X16" s="19"/>
      <c r="Y16" s="18"/>
      <c r="Z16" s="25">
        <v>0</v>
      </c>
      <c r="AA16" s="27"/>
      <c r="AD16" s="9">
        <v>0</v>
      </c>
      <c r="AE16" s="9">
        <v>0</v>
      </c>
      <c r="BI16" s="225"/>
      <c r="BJ16" s="225"/>
    </row>
    <row r="17" spans="1:62" ht="14.65" customHeight="1" x14ac:dyDescent="0.2">
      <c r="A17" s="7" t="s">
        <v>23</v>
      </c>
      <c r="B17" s="7" t="s">
        <v>133</v>
      </c>
      <c r="D17" s="24"/>
      <c r="E17" s="19"/>
      <c r="F17" s="19"/>
      <c r="G17" s="19"/>
      <c r="H17" s="19" t="s">
        <v>24</v>
      </c>
      <c r="I17" s="19"/>
      <c r="J17" s="19"/>
      <c r="K17" s="18"/>
      <c r="L17" s="18"/>
      <c r="M17" s="18"/>
      <c r="N17" s="18"/>
      <c r="O17" s="18"/>
      <c r="P17" s="25">
        <v>2327874</v>
      </c>
      <c r="Q17" s="26"/>
      <c r="R17" s="18"/>
      <c r="S17" s="19"/>
      <c r="T17" s="19" t="s">
        <v>134</v>
      </c>
      <c r="U17" s="19"/>
      <c r="V17" s="19"/>
      <c r="W17" s="19"/>
      <c r="X17" s="19"/>
      <c r="Y17" s="18"/>
      <c r="Z17" s="25">
        <v>0</v>
      </c>
      <c r="AA17" s="27"/>
      <c r="AD17" s="9">
        <v>2327873805</v>
      </c>
      <c r="AE17" s="9">
        <v>0</v>
      </c>
      <c r="BI17" s="225"/>
      <c r="BJ17" s="225"/>
    </row>
    <row r="18" spans="1:62" ht="14.65" customHeight="1" x14ac:dyDescent="0.2">
      <c r="A18" s="7" t="s">
        <v>25</v>
      </c>
      <c r="B18" s="7" t="s">
        <v>135</v>
      </c>
      <c r="D18" s="24"/>
      <c r="E18" s="19"/>
      <c r="F18" s="19"/>
      <c r="G18" s="19"/>
      <c r="H18" s="19" t="s">
        <v>26</v>
      </c>
      <c r="I18" s="19"/>
      <c r="J18" s="19"/>
      <c r="K18" s="18"/>
      <c r="L18" s="18"/>
      <c r="M18" s="18"/>
      <c r="N18" s="18"/>
      <c r="O18" s="18"/>
      <c r="P18" s="25">
        <v>-1498708</v>
      </c>
      <c r="Q18" s="26"/>
      <c r="R18" s="18"/>
      <c r="S18" s="19"/>
      <c r="T18" s="19" t="s">
        <v>136</v>
      </c>
      <c r="U18" s="19"/>
      <c r="V18" s="19"/>
      <c r="W18" s="19"/>
      <c r="X18" s="19"/>
      <c r="Y18" s="18"/>
      <c r="Z18" s="25">
        <v>0</v>
      </c>
      <c r="AA18" s="27"/>
      <c r="AD18" s="9">
        <v>-1498708439</v>
      </c>
      <c r="AE18" s="9">
        <v>0</v>
      </c>
      <c r="BI18" s="225"/>
      <c r="BJ18" s="225"/>
    </row>
    <row r="19" spans="1:62" ht="14.65" customHeight="1" x14ac:dyDescent="0.2">
      <c r="A19" s="7" t="s">
        <v>336</v>
      </c>
      <c r="B19" s="7" t="s">
        <v>137</v>
      </c>
      <c r="D19" s="24"/>
      <c r="E19" s="19"/>
      <c r="F19" s="19"/>
      <c r="G19" s="19"/>
      <c r="H19" s="19" t="s">
        <v>27</v>
      </c>
      <c r="I19" s="19"/>
      <c r="J19" s="19"/>
      <c r="K19" s="18"/>
      <c r="L19" s="18"/>
      <c r="M19" s="18"/>
      <c r="N19" s="18"/>
      <c r="O19" s="18"/>
      <c r="P19" s="25">
        <v>0</v>
      </c>
      <c r="Q19" s="26"/>
      <c r="R19" s="19"/>
      <c r="S19" s="19"/>
      <c r="T19" s="19" t="s">
        <v>138</v>
      </c>
      <c r="U19" s="19"/>
      <c r="V19" s="19"/>
      <c r="W19" s="19"/>
      <c r="X19" s="19"/>
      <c r="Y19" s="18"/>
      <c r="Z19" s="25">
        <v>73711</v>
      </c>
      <c r="AA19" s="27"/>
      <c r="AD19" s="9">
        <v>0</v>
      </c>
      <c r="AE19" s="9">
        <v>73710916</v>
      </c>
      <c r="BI19" s="225"/>
      <c r="BJ19" s="225"/>
    </row>
    <row r="20" spans="1:62" ht="14.65" customHeight="1" x14ac:dyDescent="0.2">
      <c r="A20" s="7" t="s">
        <v>28</v>
      </c>
      <c r="B20" s="7" t="s">
        <v>139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140</v>
      </c>
      <c r="U20" s="19"/>
      <c r="V20" s="19"/>
      <c r="W20" s="19"/>
      <c r="X20" s="19"/>
      <c r="Y20" s="18"/>
      <c r="Z20" s="25">
        <v>35958</v>
      </c>
      <c r="AA20" s="27"/>
      <c r="AD20" s="9">
        <v>0</v>
      </c>
      <c r="AE20" s="9">
        <v>35958406</v>
      </c>
      <c r="BI20" s="225"/>
      <c r="BJ20" s="225"/>
    </row>
    <row r="21" spans="1:62" ht="14.65" customHeight="1" x14ac:dyDescent="0.2">
      <c r="A21" s="7" t="s">
        <v>30</v>
      </c>
      <c r="B21" s="7" t="s">
        <v>141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44</v>
      </c>
      <c r="U21" s="19"/>
      <c r="V21" s="19"/>
      <c r="W21" s="19"/>
      <c r="X21" s="19"/>
      <c r="Y21" s="18"/>
      <c r="Z21" s="25">
        <v>380</v>
      </c>
      <c r="AA21" s="27"/>
      <c r="AD21" s="9">
        <v>0</v>
      </c>
      <c r="AE21" s="9">
        <v>380112</v>
      </c>
      <c r="BI21" s="225"/>
      <c r="BJ21" s="225"/>
    </row>
    <row r="22" spans="1:62" ht="14.65" customHeight="1" x14ac:dyDescent="0.2">
      <c r="A22" s="7" t="s">
        <v>337</v>
      </c>
      <c r="B22" s="7" t="s">
        <v>114</v>
      </c>
      <c r="D22" s="24"/>
      <c r="E22" s="19"/>
      <c r="F22" s="19"/>
      <c r="G22" s="19"/>
      <c r="H22" s="19" t="s">
        <v>32</v>
      </c>
      <c r="I22" s="28"/>
      <c r="J22" s="28"/>
      <c r="K22" s="29"/>
      <c r="L22" s="29"/>
      <c r="M22" s="29"/>
      <c r="N22" s="29"/>
      <c r="O22" s="29"/>
      <c r="P22" s="25">
        <v>0</v>
      </c>
      <c r="Q22" s="26"/>
      <c r="R22" s="226" t="s">
        <v>115</v>
      </c>
      <c r="S22" s="227"/>
      <c r="T22" s="227"/>
      <c r="U22" s="227"/>
      <c r="V22" s="227"/>
      <c r="W22" s="227"/>
      <c r="X22" s="227"/>
      <c r="Y22" s="227"/>
      <c r="Z22" s="30">
        <v>10081759</v>
      </c>
      <c r="AA22" s="31"/>
      <c r="AD22" s="9">
        <v>0</v>
      </c>
      <c r="AE22" s="9">
        <f>IF(AND(AE7="-",AE13="-"),"-",SUM(AE7,AE13))</f>
        <v>10081758780</v>
      </c>
      <c r="BI22" s="225"/>
      <c r="BJ22" s="225"/>
    </row>
    <row r="23" spans="1:62" ht="14.65" customHeight="1" x14ac:dyDescent="0.2">
      <c r="A23" s="7" t="s">
        <v>33</v>
      </c>
      <c r="D23" s="24"/>
      <c r="E23" s="19"/>
      <c r="F23" s="19"/>
      <c r="G23" s="19"/>
      <c r="H23" s="19" t="s">
        <v>34</v>
      </c>
      <c r="I23" s="28"/>
      <c r="J23" s="28"/>
      <c r="K23" s="29"/>
      <c r="L23" s="29"/>
      <c r="M23" s="29"/>
      <c r="N23" s="29"/>
      <c r="O23" s="29"/>
      <c r="P23" s="25">
        <v>0</v>
      </c>
      <c r="Q23" s="26"/>
      <c r="R23" s="19" t="s">
        <v>338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0</v>
      </c>
      <c r="BI23" s="225"/>
      <c r="BJ23" s="225"/>
    </row>
    <row r="24" spans="1:62" ht="14.65" customHeight="1" x14ac:dyDescent="0.2">
      <c r="A24" s="7" t="s">
        <v>35</v>
      </c>
      <c r="B24" s="7" t="s">
        <v>144</v>
      </c>
      <c r="D24" s="24"/>
      <c r="E24" s="19"/>
      <c r="F24" s="19"/>
      <c r="G24" s="19"/>
      <c r="H24" s="19" t="s">
        <v>36</v>
      </c>
      <c r="I24" s="28"/>
      <c r="J24" s="28"/>
      <c r="K24" s="29"/>
      <c r="L24" s="29"/>
      <c r="M24" s="29"/>
      <c r="N24" s="29"/>
      <c r="O24" s="29"/>
      <c r="P24" s="25">
        <v>0</v>
      </c>
      <c r="Q24" s="26"/>
      <c r="R24" s="19"/>
      <c r="S24" s="19" t="s">
        <v>145</v>
      </c>
      <c r="T24" s="19"/>
      <c r="U24" s="19"/>
      <c r="V24" s="19"/>
      <c r="W24" s="19"/>
      <c r="X24" s="19"/>
      <c r="Y24" s="18"/>
      <c r="Z24" s="25">
        <v>29816589</v>
      </c>
      <c r="AA24" s="27"/>
      <c r="AD24" s="9">
        <v>0</v>
      </c>
      <c r="AE24" s="9">
        <v>29816588627</v>
      </c>
      <c r="BI24" s="225"/>
      <c r="BJ24" s="225"/>
    </row>
    <row r="25" spans="1:62" ht="14.65" customHeight="1" x14ac:dyDescent="0.2">
      <c r="A25" s="7" t="s">
        <v>339</v>
      </c>
      <c r="B25" s="7" t="s">
        <v>146</v>
      </c>
      <c r="D25" s="24"/>
      <c r="E25" s="19"/>
      <c r="F25" s="19"/>
      <c r="G25" s="19"/>
      <c r="H25" s="19" t="s">
        <v>37</v>
      </c>
      <c r="I25" s="28"/>
      <c r="J25" s="28"/>
      <c r="K25" s="29"/>
      <c r="L25" s="29"/>
      <c r="M25" s="29"/>
      <c r="N25" s="29"/>
      <c r="O25" s="29"/>
      <c r="P25" s="25">
        <v>0</v>
      </c>
      <c r="Q25" s="26"/>
      <c r="R25" s="19"/>
      <c r="S25" s="18" t="s">
        <v>147</v>
      </c>
      <c r="T25" s="19"/>
      <c r="U25" s="19"/>
      <c r="V25" s="19"/>
      <c r="W25" s="19"/>
      <c r="X25" s="19"/>
      <c r="Y25" s="18"/>
      <c r="Z25" s="25">
        <v>-9559987</v>
      </c>
      <c r="AA25" s="27"/>
      <c r="AD25" s="9">
        <v>0</v>
      </c>
      <c r="AE25" s="9">
        <v>-9559986990</v>
      </c>
      <c r="BI25" s="225"/>
      <c r="BJ25" s="225"/>
    </row>
    <row r="26" spans="1:62" ht="14.65" customHeight="1" x14ac:dyDescent="0.2">
      <c r="A26" s="7" t="s">
        <v>38</v>
      </c>
      <c r="D26" s="24"/>
      <c r="E26" s="19"/>
      <c r="F26" s="19"/>
      <c r="G26" s="19"/>
      <c r="H26" s="19" t="s">
        <v>39</v>
      </c>
      <c r="I26" s="28"/>
      <c r="J26" s="28"/>
      <c r="K26" s="29"/>
      <c r="L26" s="29"/>
      <c r="M26" s="29"/>
      <c r="N26" s="29"/>
      <c r="O26" s="29"/>
      <c r="P26" s="25">
        <v>0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0</v>
      </c>
      <c r="BI26" s="225"/>
      <c r="BJ26" s="225"/>
    </row>
    <row r="27" spans="1:62" ht="14.65" customHeight="1" x14ac:dyDescent="0.2">
      <c r="A27" s="7" t="s">
        <v>40</v>
      </c>
      <c r="D27" s="24"/>
      <c r="E27" s="19"/>
      <c r="F27" s="19"/>
      <c r="G27" s="19"/>
      <c r="H27" s="19" t="s">
        <v>41</v>
      </c>
      <c r="I27" s="28"/>
      <c r="J27" s="28"/>
      <c r="K27" s="29"/>
      <c r="L27" s="29"/>
      <c r="M27" s="29"/>
      <c r="N27" s="29"/>
      <c r="O27" s="29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0</v>
      </c>
      <c r="BI27" s="225"/>
      <c r="BJ27" s="225"/>
    </row>
    <row r="28" spans="1:62" ht="14.65" customHeight="1" x14ac:dyDescent="0.2">
      <c r="A28" s="7" t="s">
        <v>340</v>
      </c>
      <c r="D28" s="24"/>
      <c r="E28" s="19"/>
      <c r="F28" s="19"/>
      <c r="G28" s="19"/>
      <c r="H28" s="19" t="s">
        <v>42</v>
      </c>
      <c r="I28" s="28"/>
      <c r="J28" s="28"/>
      <c r="K28" s="29"/>
      <c r="L28" s="29"/>
      <c r="M28" s="29"/>
      <c r="N28" s="29"/>
      <c r="O28" s="29"/>
      <c r="P28" s="25">
        <v>0</v>
      </c>
      <c r="Q28" s="26"/>
      <c r="R28" s="228"/>
      <c r="S28" s="229"/>
      <c r="T28" s="229"/>
      <c r="U28" s="229"/>
      <c r="V28" s="229"/>
      <c r="W28" s="229"/>
      <c r="X28" s="229"/>
      <c r="Y28" s="229"/>
      <c r="Z28" s="25"/>
      <c r="AA28" s="27"/>
      <c r="AD28" s="9">
        <v>0</v>
      </c>
      <c r="BI28" s="225"/>
      <c r="BJ28" s="225"/>
    </row>
    <row r="29" spans="1:62" ht="14.65" customHeight="1" x14ac:dyDescent="0.2">
      <c r="A29" s="7" t="s">
        <v>43</v>
      </c>
      <c r="D29" s="24"/>
      <c r="E29" s="19"/>
      <c r="F29" s="19"/>
      <c r="G29" s="19"/>
      <c r="H29" s="19" t="s">
        <v>44</v>
      </c>
      <c r="I29" s="19"/>
      <c r="J29" s="19"/>
      <c r="K29" s="18"/>
      <c r="L29" s="18"/>
      <c r="M29" s="18"/>
      <c r="N29" s="18"/>
      <c r="O29" s="18"/>
      <c r="P29" s="25">
        <v>0</v>
      </c>
      <c r="Q29" s="26"/>
      <c r="R29" s="24"/>
      <c r="S29" s="32"/>
      <c r="T29" s="32"/>
      <c r="U29" s="32"/>
      <c r="V29" s="32"/>
      <c r="W29" s="32"/>
      <c r="X29" s="32"/>
      <c r="Y29" s="32"/>
      <c r="Z29" s="33"/>
      <c r="AA29" s="36"/>
      <c r="AD29" s="9">
        <v>0</v>
      </c>
      <c r="BI29" s="225"/>
      <c r="BJ29" s="225"/>
    </row>
    <row r="30" spans="1:62" ht="14.65" customHeight="1" x14ac:dyDescent="0.2">
      <c r="A30" s="7" t="s">
        <v>45</v>
      </c>
      <c r="D30" s="24"/>
      <c r="E30" s="19"/>
      <c r="F30" s="19"/>
      <c r="G30" s="19"/>
      <c r="H30" s="19" t="s">
        <v>46</v>
      </c>
      <c r="I30" s="19"/>
      <c r="J30" s="19"/>
      <c r="K30" s="18"/>
      <c r="L30" s="18"/>
      <c r="M30" s="18"/>
      <c r="N30" s="18"/>
      <c r="O30" s="18"/>
      <c r="P30" s="25">
        <v>0</v>
      </c>
      <c r="Q30" s="26"/>
      <c r="R30" s="19"/>
      <c r="S30" s="32"/>
      <c r="T30" s="32"/>
      <c r="U30" s="32"/>
      <c r="V30" s="32"/>
      <c r="W30" s="32"/>
      <c r="X30" s="32"/>
      <c r="Y30" s="32"/>
      <c r="Z30" s="33"/>
      <c r="AA30" s="36"/>
      <c r="AD30" s="9">
        <v>0</v>
      </c>
      <c r="BI30" s="225"/>
      <c r="BJ30" s="225"/>
    </row>
    <row r="31" spans="1:62" ht="14.65" customHeight="1" x14ac:dyDescent="0.2">
      <c r="A31" s="7" t="s">
        <v>341</v>
      </c>
      <c r="D31" s="24"/>
      <c r="E31" s="19"/>
      <c r="F31" s="19"/>
      <c r="G31" s="19"/>
      <c r="H31" s="19" t="s">
        <v>47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9"/>
      <c r="S31" s="19"/>
      <c r="T31" s="19"/>
      <c r="U31" s="19"/>
      <c r="V31" s="19"/>
      <c r="W31" s="19"/>
      <c r="X31" s="19"/>
      <c r="Y31" s="18"/>
      <c r="Z31" s="25"/>
      <c r="AA31" s="35"/>
      <c r="AD31" s="9">
        <v>0</v>
      </c>
      <c r="BI31" s="225"/>
      <c r="BJ31" s="225"/>
    </row>
    <row r="32" spans="1:62" ht="14.65" customHeight="1" x14ac:dyDescent="0.2">
      <c r="A32" s="7" t="s">
        <v>48</v>
      </c>
      <c r="D32" s="24"/>
      <c r="E32" s="19"/>
      <c r="F32" s="19"/>
      <c r="G32" s="19"/>
      <c r="H32" s="19" t="s">
        <v>49</v>
      </c>
      <c r="I32" s="19"/>
      <c r="J32" s="19"/>
      <c r="K32" s="18"/>
      <c r="L32" s="18"/>
      <c r="M32" s="18"/>
      <c r="N32" s="18"/>
      <c r="O32" s="18"/>
      <c r="P32" s="25">
        <v>175642</v>
      </c>
      <c r="Q32" s="26"/>
      <c r="R32" s="19"/>
      <c r="S32" s="18"/>
      <c r="T32" s="19"/>
      <c r="U32" s="19"/>
      <c r="V32" s="19"/>
      <c r="W32" s="19"/>
      <c r="X32" s="19"/>
      <c r="Y32" s="18"/>
      <c r="Z32" s="25"/>
      <c r="AA32" s="35"/>
      <c r="AD32" s="9">
        <v>175642320</v>
      </c>
      <c r="BI32" s="225"/>
      <c r="BJ32" s="225"/>
    </row>
    <row r="33" spans="1:62" ht="14.65" customHeight="1" x14ac:dyDescent="0.2">
      <c r="A33" s="7" t="s">
        <v>50</v>
      </c>
      <c r="D33" s="24"/>
      <c r="E33" s="19"/>
      <c r="F33" s="19"/>
      <c r="G33" s="19" t="s">
        <v>51</v>
      </c>
      <c r="H33" s="19"/>
      <c r="I33" s="19"/>
      <c r="J33" s="19"/>
      <c r="K33" s="18"/>
      <c r="L33" s="18"/>
      <c r="M33" s="18"/>
      <c r="N33" s="18"/>
      <c r="O33" s="18"/>
      <c r="P33" s="25">
        <v>18271394</v>
      </c>
      <c r="Q33" s="26" t="s">
        <v>357</v>
      </c>
      <c r="R33" s="17"/>
      <c r="S33" s="18"/>
      <c r="T33" s="18"/>
      <c r="U33" s="18"/>
      <c r="V33" s="18"/>
      <c r="W33" s="18"/>
      <c r="X33" s="18"/>
      <c r="Y33" s="37"/>
      <c r="Z33" s="25"/>
      <c r="AA33" s="35"/>
      <c r="AD33" s="9">
        <f>IF(COUNTIF(AD34:AD45,"-")=COUNTA(AD34:AD45),"-",SUM(AD34:AD45))</f>
        <v>18271394167</v>
      </c>
      <c r="BI33" s="225"/>
      <c r="BJ33" s="225"/>
    </row>
    <row r="34" spans="1:62" ht="14.65" customHeight="1" x14ac:dyDescent="0.2">
      <c r="A34" s="7" t="s">
        <v>52</v>
      </c>
      <c r="D34" s="24"/>
      <c r="E34" s="19"/>
      <c r="F34" s="19"/>
      <c r="G34" s="19"/>
      <c r="H34" s="19" t="s">
        <v>10</v>
      </c>
      <c r="I34" s="19"/>
      <c r="J34" s="19"/>
      <c r="K34" s="18"/>
      <c r="L34" s="18"/>
      <c r="M34" s="18"/>
      <c r="N34" s="18"/>
      <c r="O34" s="18"/>
      <c r="P34" s="25">
        <v>2479073</v>
      </c>
      <c r="Q34" s="26"/>
      <c r="R34" s="18"/>
      <c r="S34" s="18"/>
      <c r="T34" s="18"/>
      <c r="U34" s="18"/>
      <c r="V34" s="18"/>
      <c r="W34" s="18"/>
      <c r="X34" s="18"/>
      <c r="Y34" s="18"/>
      <c r="Z34" s="25"/>
      <c r="AA34" s="35"/>
      <c r="AD34" s="9">
        <v>2479073349</v>
      </c>
      <c r="BI34" s="225"/>
      <c r="BJ34" s="225"/>
    </row>
    <row r="35" spans="1:62" ht="14.65" customHeight="1" x14ac:dyDescent="0.2">
      <c r="A35" s="7" t="s">
        <v>53</v>
      </c>
      <c r="D35" s="24"/>
      <c r="E35" s="19"/>
      <c r="F35" s="19"/>
      <c r="G35" s="19"/>
      <c r="H35" s="19" t="s">
        <v>13</v>
      </c>
      <c r="I35" s="19"/>
      <c r="J35" s="19"/>
      <c r="K35" s="18"/>
      <c r="L35" s="18"/>
      <c r="M35" s="18"/>
      <c r="N35" s="18"/>
      <c r="O35" s="18"/>
      <c r="P35" s="25">
        <v>0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0</v>
      </c>
      <c r="BI35" s="225"/>
      <c r="BJ35" s="225"/>
    </row>
    <row r="36" spans="1:62" ht="14.65" customHeight="1" x14ac:dyDescent="0.2">
      <c r="A36" s="7" t="s">
        <v>54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1719181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v>1719180739</v>
      </c>
      <c r="BI36" s="225"/>
      <c r="BJ36" s="225"/>
    </row>
    <row r="37" spans="1:62" ht="14.65" customHeight="1" x14ac:dyDescent="0.2">
      <c r="A37" s="7" t="s">
        <v>55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-829698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-829697590</v>
      </c>
      <c r="BI37" s="225"/>
      <c r="BJ37" s="225"/>
    </row>
    <row r="38" spans="1:62" ht="14.65" customHeight="1" x14ac:dyDescent="0.2">
      <c r="A38" s="7" t="s">
        <v>56</v>
      </c>
      <c r="D38" s="24"/>
      <c r="E38" s="19"/>
      <c r="F38" s="19"/>
      <c r="G38" s="19"/>
      <c r="H38" s="19" t="s">
        <v>22</v>
      </c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0</v>
      </c>
      <c r="BI38" s="225"/>
      <c r="BJ38" s="225"/>
    </row>
    <row r="39" spans="1:62" ht="14.65" customHeight="1" x14ac:dyDescent="0.2">
      <c r="A39" s="7" t="s">
        <v>57</v>
      </c>
      <c r="D39" s="24"/>
      <c r="E39" s="19"/>
      <c r="F39" s="19"/>
      <c r="G39" s="19"/>
      <c r="H39" s="19" t="s">
        <v>24</v>
      </c>
      <c r="I39" s="19"/>
      <c r="J39" s="19"/>
      <c r="K39" s="18"/>
      <c r="L39" s="18"/>
      <c r="M39" s="18"/>
      <c r="N39" s="18"/>
      <c r="O39" s="18"/>
      <c r="P39" s="25">
        <v>38574681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38574680994</v>
      </c>
      <c r="BI39" s="225"/>
      <c r="BJ39" s="225"/>
    </row>
    <row r="40" spans="1:62" ht="14.65" customHeight="1" x14ac:dyDescent="0.2">
      <c r="A40" s="7" t="s">
        <v>58</v>
      </c>
      <c r="D40" s="24"/>
      <c r="E40" s="19"/>
      <c r="F40" s="19"/>
      <c r="G40" s="19"/>
      <c r="H40" s="19" t="s">
        <v>26</v>
      </c>
      <c r="I40" s="19"/>
      <c r="J40" s="19"/>
      <c r="K40" s="18"/>
      <c r="L40" s="18"/>
      <c r="M40" s="18"/>
      <c r="N40" s="18"/>
      <c r="O40" s="18"/>
      <c r="P40" s="25">
        <v>-23729976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-23729975755</v>
      </c>
      <c r="BI40" s="225"/>
      <c r="BJ40" s="225"/>
    </row>
    <row r="41" spans="1:62" ht="14.65" customHeight="1" x14ac:dyDescent="0.2">
      <c r="A41" s="7" t="s">
        <v>59</v>
      </c>
      <c r="D41" s="24"/>
      <c r="E41" s="19"/>
      <c r="F41" s="19"/>
      <c r="G41" s="19"/>
      <c r="H41" s="19" t="s">
        <v>27</v>
      </c>
      <c r="I41" s="19"/>
      <c r="J41" s="19"/>
      <c r="K41" s="18"/>
      <c r="L41" s="18"/>
      <c r="M41" s="18"/>
      <c r="N41" s="18"/>
      <c r="O41" s="18"/>
      <c r="P41" s="25">
        <v>0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0</v>
      </c>
      <c r="BI41" s="225"/>
      <c r="BJ41" s="225"/>
    </row>
    <row r="42" spans="1:62" ht="14.65" customHeight="1" x14ac:dyDescent="0.2">
      <c r="A42" s="7" t="s">
        <v>60</v>
      </c>
      <c r="D42" s="24"/>
      <c r="E42" s="19"/>
      <c r="F42" s="19"/>
      <c r="G42" s="19"/>
      <c r="H42" s="19" t="s">
        <v>44</v>
      </c>
      <c r="I42" s="19"/>
      <c r="J42" s="19"/>
      <c r="K42" s="18"/>
      <c r="L42" s="18"/>
      <c r="M42" s="18"/>
      <c r="N42" s="18"/>
      <c r="O42" s="18"/>
      <c r="P42" s="25">
        <v>0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0</v>
      </c>
      <c r="BI42" s="225"/>
      <c r="BJ42" s="225"/>
    </row>
    <row r="43" spans="1:62" ht="14.65" customHeight="1" x14ac:dyDescent="0.2">
      <c r="A43" s="7" t="s">
        <v>61</v>
      </c>
      <c r="D43" s="24"/>
      <c r="E43" s="19"/>
      <c r="F43" s="19"/>
      <c r="G43" s="19"/>
      <c r="H43" s="19" t="s">
        <v>46</v>
      </c>
      <c r="I43" s="19"/>
      <c r="J43" s="19"/>
      <c r="K43" s="18"/>
      <c r="L43" s="18"/>
      <c r="M43" s="18"/>
      <c r="N43" s="18"/>
      <c r="O43" s="18"/>
      <c r="P43" s="25">
        <v>0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0</v>
      </c>
      <c r="BI43" s="225"/>
      <c r="BJ43" s="225"/>
    </row>
    <row r="44" spans="1:62" ht="14.65" customHeight="1" x14ac:dyDescent="0.2">
      <c r="A44" s="7" t="s">
        <v>62</v>
      </c>
      <c r="D44" s="24"/>
      <c r="E44" s="19"/>
      <c r="F44" s="19"/>
      <c r="G44" s="19"/>
      <c r="H44" s="19" t="s">
        <v>47</v>
      </c>
      <c r="I44" s="19"/>
      <c r="J44" s="19"/>
      <c r="K44" s="18"/>
      <c r="L44" s="18"/>
      <c r="M44" s="18"/>
      <c r="N44" s="18"/>
      <c r="O44" s="18"/>
      <c r="P44" s="25">
        <v>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  <c r="BI44" s="225"/>
      <c r="BJ44" s="225"/>
    </row>
    <row r="45" spans="1:62" ht="14.65" customHeight="1" x14ac:dyDescent="0.2">
      <c r="A45" s="7" t="s">
        <v>63</v>
      </c>
      <c r="D45" s="24"/>
      <c r="E45" s="19"/>
      <c r="F45" s="19"/>
      <c r="G45" s="19"/>
      <c r="H45" s="19" t="s">
        <v>49</v>
      </c>
      <c r="I45" s="19"/>
      <c r="J45" s="19"/>
      <c r="K45" s="18"/>
      <c r="L45" s="18"/>
      <c r="M45" s="18"/>
      <c r="N45" s="18"/>
      <c r="O45" s="18"/>
      <c r="P45" s="25">
        <v>58132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58132430</v>
      </c>
      <c r="BI45" s="225"/>
      <c r="BJ45" s="225"/>
    </row>
    <row r="46" spans="1:62" ht="14.65" customHeight="1" x14ac:dyDescent="0.2">
      <c r="A46" s="7" t="s">
        <v>64</v>
      </c>
      <c r="D46" s="24"/>
      <c r="E46" s="19"/>
      <c r="F46" s="19"/>
      <c r="G46" s="19" t="s">
        <v>65</v>
      </c>
      <c r="H46" s="28"/>
      <c r="I46" s="28"/>
      <c r="J46" s="28"/>
      <c r="K46" s="29"/>
      <c r="L46" s="29"/>
      <c r="M46" s="29"/>
      <c r="N46" s="29"/>
      <c r="O46" s="29"/>
      <c r="P46" s="25">
        <v>2116132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2116132159</v>
      </c>
      <c r="BI46" s="225"/>
      <c r="BJ46" s="225"/>
    </row>
    <row r="47" spans="1:62" ht="14.65" customHeight="1" x14ac:dyDescent="0.2">
      <c r="A47" s="7" t="s">
        <v>66</v>
      </c>
      <c r="D47" s="24"/>
      <c r="E47" s="19"/>
      <c r="F47" s="19"/>
      <c r="G47" s="19" t="s">
        <v>67</v>
      </c>
      <c r="H47" s="28"/>
      <c r="I47" s="28"/>
      <c r="J47" s="28"/>
      <c r="K47" s="29"/>
      <c r="L47" s="29"/>
      <c r="M47" s="29"/>
      <c r="N47" s="29"/>
      <c r="O47" s="29"/>
      <c r="P47" s="25">
        <v>-1677724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-1677723567</v>
      </c>
      <c r="BI47" s="225"/>
      <c r="BJ47" s="225"/>
    </row>
    <row r="48" spans="1:62" ht="14.65" customHeight="1" x14ac:dyDescent="0.2">
      <c r="A48" s="7">
        <v>1305000</v>
      </c>
      <c r="D48" s="24"/>
      <c r="E48" s="19"/>
      <c r="F48" s="19"/>
      <c r="G48" s="19" t="s">
        <v>68</v>
      </c>
      <c r="H48" s="28"/>
      <c r="I48" s="28"/>
      <c r="J48" s="28"/>
      <c r="K48" s="29"/>
      <c r="L48" s="29"/>
      <c r="M48" s="29"/>
      <c r="N48" s="29"/>
      <c r="O48" s="29"/>
      <c r="P48" s="25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BI48" s="225"/>
      <c r="BJ48" s="225"/>
    </row>
    <row r="49" spans="1:62" ht="14.65" customHeight="1" x14ac:dyDescent="0.2">
      <c r="A49" s="7" t="s">
        <v>69</v>
      </c>
      <c r="D49" s="24"/>
      <c r="E49" s="19"/>
      <c r="F49" s="19" t="s">
        <v>70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42181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IF(COUNTIF(AD50:AD51,"-")=COUNTA(AD50:AD51),"-",SUM(AD50:AD51))</f>
        <v>42181274</v>
      </c>
      <c r="BI49" s="225"/>
      <c r="BJ49" s="225"/>
    </row>
    <row r="50" spans="1:62" ht="14.65" customHeight="1" x14ac:dyDescent="0.2">
      <c r="A50" s="7" t="s">
        <v>71</v>
      </c>
      <c r="D50" s="24"/>
      <c r="E50" s="19"/>
      <c r="F50" s="19"/>
      <c r="G50" s="19" t="s">
        <v>72</v>
      </c>
      <c r="H50" s="19"/>
      <c r="I50" s="19"/>
      <c r="J50" s="19"/>
      <c r="K50" s="18"/>
      <c r="L50" s="18"/>
      <c r="M50" s="18"/>
      <c r="N50" s="18"/>
      <c r="O50" s="18"/>
      <c r="P50" s="25">
        <v>42181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42181264</v>
      </c>
      <c r="BI50" s="225"/>
      <c r="BJ50" s="225"/>
    </row>
    <row r="51" spans="1:62" ht="14.65" customHeight="1" x14ac:dyDescent="0.2">
      <c r="A51" s="7" t="s">
        <v>73</v>
      </c>
      <c r="D51" s="24"/>
      <c r="E51" s="19"/>
      <c r="F51" s="19"/>
      <c r="G51" s="19" t="s">
        <v>44</v>
      </c>
      <c r="H51" s="19"/>
      <c r="I51" s="19"/>
      <c r="J51" s="19"/>
      <c r="K51" s="18"/>
      <c r="L51" s="18"/>
      <c r="M51" s="18"/>
      <c r="N51" s="18"/>
      <c r="O51" s="18"/>
      <c r="P51" s="25">
        <v>0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10</v>
      </c>
      <c r="BI51" s="225"/>
      <c r="BJ51" s="225"/>
    </row>
    <row r="52" spans="1:62" ht="14.65" customHeight="1" x14ac:dyDescent="0.2">
      <c r="A52" s="7" t="s">
        <v>74</v>
      </c>
      <c r="D52" s="24"/>
      <c r="E52" s="19"/>
      <c r="F52" s="19" t="s">
        <v>75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421204</v>
      </c>
      <c r="Q52" s="26" t="s">
        <v>357</v>
      </c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IF(COUNTIF(AD53:AD64,"-")=COUNTA(AD53:AD64),"-",SUM(AD53,AD57:AD60,AD63:AD64))</f>
        <v>421203737</v>
      </c>
      <c r="BI52" s="225"/>
      <c r="BJ52" s="225"/>
    </row>
    <row r="53" spans="1:62" ht="14.65" customHeight="1" x14ac:dyDescent="0.2">
      <c r="A53" s="7" t="s">
        <v>76</v>
      </c>
      <c r="D53" s="24"/>
      <c r="E53" s="19"/>
      <c r="F53" s="19"/>
      <c r="G53" s="19" t="s">
        <v>77</v>
      </c>
      <c r="H53" s="19"/>
      <c r="I53" s="19"/>
      <c r="J53" s="19"/>
      <c r="K53" s="19"/>
      <c r="L53" s="18"/>
      <c r="M53" s="18"/>
      <c r="N53" s="18"/>
      <c r="O53" s="18"/>
      <c r="P53" s="25">
        <v>56993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IF(COUNTIF(AD54:AD56,"-")=COUNTA(AD54:AD56),"-",SUM(AD54:AD56))</f>
        <v>56992626</v>
      </c>
      <c r="BI53" s="225"/>
      <c r="BJ53" s="225"/>
    </row>
    <row r="54" spans="1:62" ht="14.65" customHeight="1" x14ac:dyDescent="0.2">
      <c r="A54" s="7" t="s">
        <v>78</v>
      </c>
      <c r="D54" s="24"/>
      <c r="E54" s="19"/>
      <c r="F54" s="19"/>
      <c r="G54" s="19"/>
      <c r="H54" s="19" t="s">
        <v>79</v>
      </c>
      <c r="I54" s="19"/>
      <c r="J54" s="19"/>
      <c r="K54" s="19"/>
      <c r="L54" s="18"/>
      <c r="M54" s="18"/>
      <c r="N54" s="18"/>
      <c r="O54" s="18"/>
      <c r="P54" s="25">
        <v>33061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33060569</v>
      </c>
      <c r="BI54" s="225"/>
      <c r="BJ54" s="225"/>
    </row>
    <row r="55" spans="1:62" ht="14.65" customHeight="1" x14ac:dyDescent="0.2">
      <c r="A55" s="7" t="s">
        <v>80</v>
      </c>
      <c r="D55" s="24"/>
      <c r="E55" s="19"/>
      <c r="F55" s="19"/>
      <c r="G55" s="19"/>
      <c r="H55" s="19" t="s">
        <v>81</v>
      </c>
      <c r="I55" s="19"/>
      <c r="J55" s="19"/>
      <c r="K55" s="19"/>
      <c r="L55" s="18"/>
      <c r="M55" s="18"/>
      <c r="N55" s="18"/>
      <c r="O55" s="18"/>
      <c r="P55" s="25">
        <v>23932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23932057</v>
      </c>
      <c r="BI55" s="225"/>
      <c r="BJ55" s="225"/>
    </row>
    <row r="56" spans="1:62" ht="14.65" customHeight="1" x14ac:dyDescent="0.2">
      <c r="A56" s="7" t="s">
        <v>82</v>
      </c>
      <c r="D56" s="24"/>
      <c r="E56" s="19"/>
      <c r="F56" s="19"/>
      <c r="G56" s="19"/>
      <c r="H56" s="19" t="s">
        <v>44</v>
      </c>
      <c r="I56" s="19"/>
      <c r="J56" s="19"/>
      <c r="K56" s="19"/>
      <c r="L56" s="18"/>
      <c r="M56" s="18"/>
      <c r="N56" s="18"/>
      <c r="O56" s="18"/>
      <c r="P56" s="25">
        <v>0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0</v>
      </c>
      <c r="BI56" s="225"/>
      <c r="BJ56" s="225"/>
    </row>
    <row r="57" spans="1:62" ht="14.65" customHeight="1" x14ac:dyDescent="0.2">
      <c r="A57" s="7" t="s">
        <v>83</v>
      </c>
      <c r="D57" s="24"/>
      <c r="E57" s="19"/>
      <c r="F57" s="19"/>
      <c r="G57" s="19" t="s">
        <v>84</v>
      </c>
      <c r="H57" s="19"/>
      <c r="I57" s="19"/>
      <c r="J57" s="19"/>
      <c r="K57" s="19"/>
      <c r="L57" s="18"/>
      <c r="M57" s="18"/>
      <c r="N57" s="18"/>
      <c r="O57" s="18"/>
      <c r="P57" s="25">
        <v>0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0</v>
      </c>
      <c r="BI57" s="225"/>
      <c r="BJ57" s="225"/>
    </row>
    <row r="58" spans="1:62" ht="14.65" customHeight="1" x14ac:dyDescent="0.2">
      <c r="A58" s="7" t="s">
        <v>85</v>
      </c>
      <c r="D58" s="24"/>
      <c r="E58" s="19"/>
      <c r="F58" s="19"/>
      <c r="G58" s="19" t="s">
        <v>86</v>
      </c>
      <c r="H58" s="19"/>
      <c r="I58" s="19"/>
      <c r="J58" s="19"/>
      <c r="K58" s="18"/>
      <c r="L58" s="18"/>
      <c r="M58" s="18"/>
      <c r="N58" s="18"/>
      <c r="O58" s="18"/>
      <c r="P58" s="25">
        <v>45611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45610615</v>
      </c>
      <c r="BI58" s="225"/>
      <c r="BJ58" s="225"/>
    </row>
    <row r="59" spans="1:62" ht="14.65" customHeight="1" x14ac:dyDescent="0.2">
      <c r="A59" s="7" t="s">
        <v>87</v>
      </c>
      <c r="D59" s="24"/>
      <c r="E59" s="19"/>
      <c r="F59" s="19"/>
      <c r="G59" s="19" t="s">
        <v>88</v>
      </c>
      <c r="H59" s="19"/>
      <c r="I59" s="19"/>
      <c r="J59" s="19"/>
      <c r="K59" s="18"/>
      <c r="L59" s="18"/>
      <c r="M59" s="18"/>
      <c r="N59" s="18"/>
      <c r="O59" s="18"/>
      <c r="P59" s="25">
        <v>12751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12750600</v>
      </c>
      <c r="BI59" s="225"/>
      <c r="BJ59" s="225"/>
    </row>
    <row r="60" spans="1:62" ht="14.65" customHeight="1" x14ac:dyDescent="0.2">
      <c r="A60" s="7" t="s">
        <v>89</v>
      </c>
      <c r="D60" s="24"/>
      <c r="E60" s="19"/>
      <c r="F60" s="19"/>
      <c r="G60" s="19" t="s">
        <v>90</v>
      </c>
      <c r="H60" s="19"/>
      <c r="I60" s="19"/>
      <c r="J60" s="19"/>
      <c r="K60" s="18"/>
      <c r="L60" s="18"/>
      <c r="M60" s="18"/>
      <c r="N60" s="18"/>
      <c r="O60" s="18"/>
      <c r="P60" s="25">
        <v>308328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f>IF(COUNTIF(AD61:AD62,"-")=COUNTA(AD61:AD62),"-",SUM(AD61:AD62))</f>
        <v>308327729</v>
      </c>
      <c r="BI60" s="225"/>
      <c r="BJ60" s="225"/>
    </row>
    <row r="61" spans="1:62" ht="14.65" customHeight="1" x14ac:dyDescent="0.2">
      <c r="A61" s="7" t="s">
        <v>91</v>
      </c>
      <c r="D61" s="24"/>
      <c r="E61" s="19"/>
      <c r="F61" s="19"/>
      <c r="G61" s="19"/>
      <c r="H61" s="19" t="s">
        <v>92</v>
      </c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0</v>
      </c>
      <c r="BI61" s="225"/>
      <c r="BJ61" s="225"/>
    </row>
    <row r="62" spans="1:62" ht="14.65" customHeight="1" x14ac:dyDescent="0.2">
      <c r="A62" s="7" t="s">
        <v>93</v>
      </c>
      <c r="D62" s="24"/>
      <c r="E62" s="18"/>
      <c r="F62" s="19"/>
      <c r="G62" s="19"/>
      <c r="H62" s="19" t="s">
        <v>44</v>
      </c>
      <c r="I62" s="19"/>
      <c r="J62" s="19"/>
      <c r="K62" s="18"/>
      <c r="L62" s="18"/>
      <c r="M62" s="18"/>
      <c r="N62" s="18"/>
      <c r="O62" s="18"/>
      <c r="P62" s="25">
        <v>308328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308327729</v>
      </c>
      <c r="BI62" s="225"/>
      <c r="BJ62" s="225"/>
    </row>
    <row r="63" spans="1:62" ht="14.65" customHeight="1" x14ac:dyDescent="0.2">
      <c r="A63" s="7" t="s">
        <v>94</v>
      </c>
      <c r="D63" s="24"/>
      <c r="E63" s="18"/>
      <c r="F63" s="19"/>
      <c r="G63" s="19" t="s">
        <v>44</v>
      </c>
      <c r="H63" s="19"/>
      <c r="I63" s="19"/>
      <c r="J63" s="19"/>
      <c r="K63" s="18"/>
      <c r="L63" s="18"/>
      <c r="M63" s="18"/>
      <c r="N63" s="18"/>
      <c r="O63" s="18"/>
      <c r="P63" s="25">
        <v>2410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2410000</v>
      </c>
      <c r="BI63" s="225"/>
      <c r="BJ63" s="225"/>
    </row>
    <row r="64" spans="1:62" ht="14.65" customHeight="1" x14ac:dyDescent="0.2">
      <c r="A64" s="7" t="s">
        <v>95</v>
      </c>
      <c r="D64" s="24"/>
      <c r="E64" s="18"/>
      <c r="F64" s="19"/>
      <c r="G64" s="19" t="s">
        <v>96</v>
      </c>
      <c r="H64" s="19"/>
      <c r="I64" s="19"/>
      <c r="J64" s="19"/>
      <c r="K64" s="18"/>
      <c r="L64" s="18"/>
      <c r="M64" s="18"/>
      <c r="N64" s="18"/>
      <c r="O64" s="18"/>
      <c r="P64" s="25">
        <v>-4888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-4887833</v>
      </c>
      <c r="BI64" s="225"/>
      <c r="BJ64" s="225"/>
    </row>
    <row r="65" spans="1:62" ht="14.65" customHeight="1" x14ac:dyDescent="0.2">
      <c r="A65" s="7" t="s">
        <v>97</v>
      </c>
      <c r="D65" s="24"/>
      <c r="E65" s="18" t="s">
        <v>98</v>
      </c>
      <c r="F65" s="19"/>
      <c r="G65" s="20"/>
      <c r="H65" s="20"/>
      <c r="I65" s="20"/>
      <c r="J65" s="18"/>
      <c r="K65" s="18"/>
      <c r="L65" s="18"/>
      <c r="M65" s="18"/>
      <c r="N65" s="18"/>
      <c r="O65" s="18"/>
      <c r="P65" s="25">
        <v>1358622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f>IF(COUNTIF(AD66:AD74,"-")=COUNTA(AD66:AD74),"-",SUM(AD66:AD69,AD72:AD74))</f>
        <v>1358622495</v>
      </c>
      <c r="BI65" s="225"/>
      <c r="BJ65" s="225"/>
    </row>
    <row r="66" spans="1:62" ht="14.65" customHeight="1" x14ac:dyDescent="0.2">
      <c r="A66" s="7" t="s">
        <v>99</v>
      </c>
      <c r="D66" s="24"/>
      <c r="E66" s="18"/>
      <c r="F66" s="19" t="s">
        <v>100</v>
      </c>
      <c r="G66" s="20"/>
      <c r="H66" s="20"/>
      <c r="I66" s="20"/>
      <c r="J66" s="18"/>
      <c r="K66" s="18"/>
      <c r="L66" s="18"/>
      <c r="M66" s="18"/>
      <c r="N66" s="18"/>
      <c r="O66" s="18"/>
      <c r="P66" s="25">
        <v>481185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481184832</v>
      </c>
      <c r="BI66" s="225"/>
      <c r="BJ66" s="225"/>
    </row>
    <row r="67" spans="1:62" ht="14.65" customHeight="1" x14ac:dyDescent="0.2">
      <c r="A67" s="7" t="s">
        <v>101</v>
      </c>
      <c r="D67" s="24"/>
      <c r="E67" s="18"/>
      <c r="F67" s="19" t="s">
        <v>102</v>
      </c>
      <c r="G67" s="19"/>
      <c r="H67" s="28"/>
      <c r="I67" s="19"/>
      <c r="J67" s="19"/>
      <c r="K67" s="18"/>
      <c r="L67" s="18"/>
      <c r="M67" s="18"/>
      <c r="N67" s="18"/>
      <c r="O67" s="18"/>
      <c r="P67" s="25">
        <v>27229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27228840</v>
      </c>
      <c r="BI67" s="225"/>
      <c r="BJ67" s="225"/>
    </row>
    <row r="68" spans="1:62" ht="14.65" customHeight="1" x14ac:dyDescent="0.2">
      <c r="A68" s="7">
        <v>1500000</v>
      </c>
      <c r="D68" s="24"/>
      <c r="E68" s="18"/>
      <c r="F68" s="19" t="s">
        <v>103</v>
      </c>
      <c r="G68" s="19"/>
      <c r="H68" s="19"/>
      <c r="I68" s="19"/>
      <c r="J68" s="19"/>
      <c r="K68" s="18"/>
      <c r="L68" s="18"/>
      <c r="M68" s="18"/>
      <c r="N68" s="18"/>
      <c r="O68" s="18"/>
      <c r="P68" s="25">
        <v>1834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v>1834200</v>
      </c>
      <c r="BI68" s="225"/>
      <c r="BJ68" s="225"/>
    </row>
    <row r="69" spans="1:62" ht="14.65" customHeight="1" x14ac:dyDescent="0.2">
      <c r="A69" s="7" t="s">
        <v>104</v>
      </c>
      <c r="D69" s="24"/>
      <c r="E69" s="19"/>
      <c r="F69" s="19" t="s">
        <v>90</v>
      </c>
      <c r="G69" s="19"/>
      <c r="H69" s="28"/>
      <c r="I69" s="19"/>
      <c r="J69" s="19"/>
      <c r="K69" s="18"/>
      <c r="L69" s="18"/>
      <c r="M69" s="18"/>
      <c r="N69" s="18"/>
      <c r="O69" s="18"/>
      <c r="P69" s="25">
        <v>835017</v>
      </c>
      <c r="Q69" s="26" t="s">
        <v>357</v>
      </c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f>IF(COUNTIF(AD70:AD71,"-")=COUNTA(AD70:AD71),"-",SUM(AD70:AD71))</f>
        <v>835016505</v>
      </c>
      <c r="BI69" s="225"/>
      <c r="BJ69" s="225"/>
    </row>
    <row r="70" spans="1:62" ht="14.65" customHeight="1" x14ac:dyDescent="0.2">
      <c r="A70" s="7" t="s">
        <v>105</v>
      </c>
      <c r="D70" s="24"/>
      <c r="E70" s="19"/>
      <c r="F70" s="19"/>
      <c r="G70" s="19" t="s">
        <v>106</v>
      </c>
      <c r="H70" s="19"/>
      <c r="I70" s="19"/>
      <c r="J70" s="19"/>
      <c r="K70" s="18"/>
      <c r="L70" s="18"/>
      <c r="M70" s="18"/>
      <c r="N70" s="18"/>
      <c r="O70" s="18"/>
      <c r="P70" s="25">
        <v>804859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804859171</v>
      </c>
      <c r="BI70" s="225"/>
      <c r="BJ70" s="225"/>
    </row>
    <row r="71" spans="1:62" ht="14.65" customHeight="1" x14ac:dyDescent="0.2">
      <c r="A71" s="7" t="s">
        <v>107</v>
      </c>
      <c r="D71" s="24"/>
      <c r="E71" s="19"/>
      <c r="F71" s="19"/>
      <c r="G71" s="19" t="s">
        <v>92</v>
      </c>
      <c r="H71" s="19"/>
      <c r="I71" s="19"/>
      <c r="J71" s="19"/>
      <c r="K71" s="18"/>
      <c r="L71" s="18"/>
      <c r="M71" s="18"/>
      <c r="N71" s="18"/>
      <c r="O71" s="18"/>
      <c r="P71" s="25">
        <v>30157</v>
      </c>
      <c r="Q71" s="26"/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v>30157334</v>
      </c>
      <c r="BI71" s="225"/>
      <c r="BJ71" s="225"/>
    </row>
    <row r="72" spans="1:62" ht="14.65" customHeight="1" x14ac:dyDescent="0.2">
      <c r="A72" s="7" t="s">
        <v>108</v>
      </c>
      <c r="D72" s="24"/>
      <c r="E72" s="19"/>
      <c r="F72" s="19" t="s">
        <v>109</v>
      </c>
      <c r="G72" s="19"/>
      <c r="H72" s="19"/>
      <c r="I72" s="19"/>
      <c r="J72" s="19"/>
      <c r="K72" s="18"/>
      <c r="L72" s="18"/>
      <c r="M72" s="18"/>
      <c r="N72" s="18"/>
      <c r="O72" s="18"/>
      <c r="P72" s="25">
        <v>15447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15446679</v>
      </c>
      <c r="BI72" s="225"/>
      <c r="BJ72" s="225"/>
    </row>
    <row r="73" spans="1:62" ht="14.65" customHeight="1" x14ac:dyDescent="0.2">
      <c r="A73" s="7" t="s">
        <v>110</v>
      </c>
      <c r="D73" s="24"/>
      <c r="E73" s="19"/>
      <c r="F73" s="19" t="s">
        <v>44</v>
      </c>
      <c r="G73" s="19"/>
      <c r="H73" s="28"/>
      <c r="I73" s="19"/>
      <c r="J73" s="19"/>
      <c r="K73" s="18"/>
      <c r="L73" s="18"/>
      <c r="M73" s="18"/>
      <c r="N73" s="18"/>
      <c r="O73" s="18"/>
      <c r="P73" s="25">
        <v>0</v>
      </c>
      <c r="Q73" s="26"/>
      <c r="R73" s="38"/>
      <c r="S73" s="38"/>
      <c r="T73" s="38"/>
      <c r="U73" s="38"/>
      <c r="V73" s="38"/>
      <c r="W73" s="38"/>
      <c r="X73" s="38"/>
      <c r="Y73" s="38"/>
      <c r="Z73" s="21"/>
      <c r="AA73" s="39"/>
      <c r="AD73" s="9">
        <v>0</v>
      </c>
      <c r="BI73" s="225"/>
      <c r="BJ73" s="225"/>
    </row>
    <row r="74" spans="1:62" ht="14.65" customHeight="1" x14ac:dyDescent="0.2">
      <c r="A74" s="7" t="s">
        <v>111</v>
      </c>
      <c r="D74" s="24"/>
      <c r="E74" s="19"/>
      <c r="F74" s="38" t="s">
        <v>96</v>
      </c>
      <c r="G74" s="19"/>
      <c r="H74" s="19"/>
      <c r="I74" s="19"/>
      <c r="J74" s="19"/>
      <c r="K74" s="18"/>
      <c r="L74" s="18"/>
      <c r="M74" s="18"/>
      <c r="N74" s="18"/>
      <c r="O74" s="18"/>
      <c r="P74" s="25">
        <v>-2089</v>
      </c>
      <c r="Q74" s="26"/>
      <c r="R74" s="230"/>
      <c r="S74" s="231"/>
      <c r="T74" s="231"/>
      <c r="U74" s="231"/>
      <c r="V74" s="231"/>
      <c r="W74" s="231"/>
      <c r="X74" s="231"/>
      <c r="Y74" s="232"/>
      <c r="Z74" s="40"/>
      <c r="AA74" s="41"/>
      <c r="AD74" s="9">
        <v>-2088561</v>
      </c>
      <c r="BI74" s="225"/>
      <c r="BJ74" s="225"/>
    </row>
    <row r="75" spans="1:62" ht="16.5" customHeight="1" thickBot="1" x14ac:dyDescent="0.25">
      <c r="A75" s="7">
        <v>1565000</v>
      </c>
      <c r="B75" s="7" t="s">
        <v>142</v>
      </c>
      <c r="D75" s="24"/>
      <c r="E75" s="19" t="s">
        <v>112</v>
      </c>
      <c r="F75" s="19"/>
      <c r="G75" s="19"/>
      <c r="H75" s="19"/>
      <c r="I75" s="19"/>
      <c r="J75" s="19"/>
      <c r="K75" s="18"/>
      <c r="L75" s="18"/>
      <c r="M75" s="18"/>
      <c r="N75" s="18"/>
      <c r="O75" s="18"/>
      <c r="P75" s="25">
        <v>0</v>
      </c>
      <c r="Q75" s="26"/>
      <c r="R75" s="233" t="s">
        <v>143</v>
      </c>
      <c r="S75" s="234"/>
      <c r="T75" s="234"/>
      <c r="U75" s="234"/>
      <c r="V75" s="234"/>
      <c r="W75" s="234"/>
      <c r="X75" s="234"/>
      <c r="Y75" s="235"/>
      <c r="Z75" s="42">
        <v>20256602</v>
      </c>
      <c r="AA75" s="43"/>
      <c r="AD75" s="9">
        <v>0</v>
      </c>
      <c r="AE75" s="9" t="e">
        <f>IF(AND(AE24="-",AE25="-",#REF!="-"),"-",SUM(AE24,AE25,#REF!))</f>
        <v>#REF!</v>
      </c>
      <c r="BI75" s="225"/>
      <c r="BJ75" s="225"/>
    </row>
    <row r="76" spans="1:62" ht="14.65" customHeight="1" thickBot="1" x14ac:dyDescent="0.25">
      <c r="A76" s="7" t="s">
        <v>1</v>
      </c>
      <c r="B76" s="7" t="s">
        <v>113</v>
      </c>
      <c r="D76" s="236" t="s">
        <v>2</v>
      </c>
      <c r="E76" s="237"/>
      <c r="F76" s="237"/>
      <c r="G76" s="237"/>
      <c r="H76" s="237"/>
      <c r="I76" s="237"/>
      <c r="J76" s="237"/>
      <c r="K76" s="237"/>
      <c r="L76" s="237"/>
      <c r="M76" s="237"/>
      <c r="N76" s="237"/>
      <c r="O76" s="238"/>
      <c r="P76" s="44">
        <v>30338360</v>
      </c>
      <c r="Q76" s="45"/>
      <c r="R76" s="239" t="s">
        <v>342</v>
      </c>
      <c r="S76" s="240"/>
      <c r="T76" s="240"/>
      <c r="U76" s="240"/>
      <c r="V76" s="240"/>
      <c r="W76" s="240"/>
      <c r="X76" s="240"/>
      <c r="Y76" s="241"/>
      <c r="Z76" s="44">
        <v>30338360</v>
      </c>
      <c r="AA76" s="46" t="s">
        <v>357</v>
      </c>
      <c r="AD76" s="9">
        <f>IF(AND(AD7="-",AD65="-",AD75="-"),"-",SUM(AD7,AD65,AD75))</f>
        <v>30338360417</v>
      </c>
      <c r="AE76" s="9" t="e">
        <f>IF(AND(AE22="-",AE75="-"),"-",SUM(AE22,AE75))</f>
        <v>#REF!</v>
      </c>
      <c r="BI76" s="225"/>
      <c r="BJ76" s="225"/>
    </row>
    <row r="77" spans="1:62" ht="9.75" customHeight="1" x14ac:dyDescent="0.2"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Z77" s="18"/>
      <c r="AA77" s="18"/>
    </row>
    <row r="78" spans="1:62" ht="14.65" customHeight="1" x14ac:dyDescent="0.2">
      <c r="D78" s="48"/>
      <c r="E78" s="49" t="s">
        <v>343</v>
      </c>
      <c r="F78" s="48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Z78" s="47"/>
      <c r="AA78" s="47"/>
    </row>
  </sheetData>
  <mergeCells count="12">
    <mergeCell ref="D2:AA2"/>
    <mergeCell ref="D3:AA3"/>
    <mergeCell ref="D5:O5"/>
    <mergeCell ref="P5:Q5"/>
    <mergeCell ref="R5:Y5"/>
    <mergeCell ref="Z5:AA5"/>
    <mergeCell ref="R22:Y22"/>
    <mergeCell ref="R28:Y28"/>
    <mergeCell ref="R74:Y74"/>
    <mergeCell ref="R75:Y75"/>
    <mergeCell ref="D76:O76"/>
    <mergeCell ref="R76:Y76"/>
  </mergeCells>
  <phoneticPr fontId="2"/>
  <pageMargins left="0.70866141732283472" right="0.70866141732283472" top="0.39370078740157477" bottom="0.39370078740157477" header="0.51181102362204722" footer="0.51181102362204722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BI43"/>
  <sheetViews>
    <sheetView view="pageBreakPreview" topLeftCell="B1" zoomScaleNormal="85" zoomScaleSheetLayoutView="100" workbookViewId="0">
      <selection activeCell="B1" sqref="B1"/>
    </sheetView>
  </sheetViews>
  <sheetFormatPr defaultColWidth="9" defaultRowHeight="13" x14ac:dyDescent="0.2"/>
  <cols>
    <col min="1" max="1" width="0" style="52" hidden="1" customWidth="1"/>
    <col min="2" max="2" width="0.6328125" style="6" customWidth="1"/>
    <col min="3" max="3" width="1.26953125" style="82" customWidth="1"/>
    <col min="4" max="12" width="2.08984375" style="82" customWidth="1"/>
    <col min="13" max="13" width="18.36328125" style="82" customWidth="1"/>
    <col min="14" max="14" width="21.6328125" style="82" bestFit="1" customWidth="1"/>
    <col min="15" max="15" width="2.453125" style="82" customWidth="1"/>
    <col min="16" max="16" width="0.6328125" style="82" customWidth="1"/>
    <col min="17" max="17" width="9" style="6"/>
    <col min="18" max="18" width="0" style="6" hidden="1" customWidth="1"/>
    <col min="19" max="16384" width="9" style="6"/>
  </cols>
  <sheetData>
    <row r="1" spans="1:61" x14ac:dyDescent="0.2">
      <c r="A1" s="1"/>
      <c r="C1" s="50"/>
      <c r="D1" s="50"/>
      <c r="E1" s="50"/>
      <c r="F1" s="50"/>
      <c r="G1" s="50"/>
      <c r="H1" s="50"/>
      <c r="I1" s="50"/>
      <c r="J1" s="3"/>
      <c r="K1" s="3"/>
      <c r="L1" s="3"/>
      <c r="M1" s="3"/>
      <c r="N1" s="3"/>
      <c r="O1" s="3"/>
      <c r="P1" s="51"/>
    </row>
    <row r="2" spans="1:61" ht="23.5" x14ac:dyDescent="0.25">
      <c r="C2" s="247" t="s">
        <v>354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53"/>
    </row>
    <row r="3" spans="1:61" ht="16.5" x14ac:dyDescent="0.25">
      <c r="C3" s="248" t="s">
        <v>355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53"/>
    </row>
    <row r="4" spans="1:61" ht="16.5" x14ac:dyDescent="0.25">
      <c r="C4" s="248" t="s">
        <v>356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53"/>
    </row>
    <row r="5" spans="1:61" ht="17" thickBot="1" x14ac:dyDescent="0.3">
      <c r="C5" s="54"/>
      <c r="D5" s="53"/>
      <c r="E5" s="53"/>
      <c r="F5" s="53"/>
      <c r="G5" s="53"/>
      <c r="H5" s="53"/>
      <c r="I5" s="53"/>
      <c r="J5" s="53"/>
      <c r="K5" s="53"/>
      <c r="L5" s="53"/>
      <c r="M5" s="55"/>
      <c r="N5" s="53"/>
      <c r="O5" s="55" t="s">
        <v>353</v>
      </c>
      <c r="P5" s="53"/>
    </row>
    <row r="6" spans="1:61" ht="17" thickBot="1" x14ac:dyDescent="0.3">
      <c r="A6" s="52" t="s">
        <v>330</v>
      </c>
      <c r="C6" s="249" t="s">
        <v>0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1" t="s">
        <v>332</v>
      </c>
      <c r="O6" s="252"/>
      <c r="P6" s="53"/>
    </row>
    <row r="7" spans="1:61" x14ac:dyDescent="0.2">
      <c r="A7" s="52" t="s">
        <v>151</v>
      </c>
      <c r="C7" s="56"/>
      <c r="D7" s="57" t="s">
        <v>152</v>
      </c>
      <c r="E7" s="57"/>
      <c r="F7" s="58"/>
      <c r="G7" s="57"/>
      <c r="H7" s="57"/>
      <c r="I7" s="57"/>
      <c r="J7" s="57"/>
      <c r="K7" s="58"/>
      <c r="L7" s="58"/>
      <c r="M7" s="58"/>
      <c r="N7" s="59">
        <v>7364449</v>
      </c>
      <c r="O7" s="60" t="s">
        <v>357</v>
      </c>
      <c r="P7" s="61"/>
      <c r="R7" s="6">
        <f>IF(AND(R8="-",R23="-"),"-",SUM(R8,R23))</f>
        <v>7364448885</v>
      </c>
      <c r="BI7" s="219"/>
    </row>
    <row r="8" spans="1:61" x14ac:dyDescent="0.2">
      <c r="A8" s="52" t="s">
        <v>153</v>
      </c>
      <c r="C8" s="56"/>
      <c r="D8" s="57"/>
      <c r="E8" s="57" t="s">
        <v>154</v>
      </c>
      <c r="F8" s="57"/>
      <c r="G8" s="57"/>
      <c r="H8" s="57"/>
      <c r="I8" s="57"/>
      <c r="J8" s="57"/>
      <c r="K8" s="58"/>
      <c r="L8" s="58"/>
      <c r="M8" s="58"/>
      <c r="N8" s="59">
        <v>4310657</v>
      </c>
      <c r="O8" s="62" t="s">
        <v>357</v>
      </c>
      <c r="P8" s="61"/>
      <c r="R8" s="6">
        <f>IF(COUNTIF(R9:R22,"-")=COUNTA(R9:R22),"-",SUM(R9,R14,R19))</f>
        <v>4310657249</v>
      </c>
      <c r="BI8" s="219"/>
    </row>
    <row r="9" spans="1:61" x14ac:dyDescent="0.2">
      <c r="A9" s="52" t="s">
        <v>155</v>
      </c>
      <c r="C9" s="56"/>
      <c r="D9" s="57"/>
      <c r="E9" s="57"/>
      <c r="F9" s="57" t="s">
        <v>156</v>
      </c>
      <c r="G9" s="57"/>
      <c r="H9" s="57"/>
      <c r="I9" s="57"/>
      <c r="J9" s="57"/>
      <c r="K9" s="58"/>
      <c r="L9" s="58"/>
      <c r="M9" s="58"/>
      <c r="N9" s="59">
        <v>1123246</v>
      </c>
      <c r="O9" s="62" t="s">
        <v>357</v>
      </c>
      <c r="P9" s="61"/>
      <c r="R9" s="6">
        <f>IF(COUNTIF(R10:R13,"-")=COUNTA(R10:R13),"-",SUM(R10:R13))</f>
        <v>1123246460</v>
      </c>
      <c r="BI9" s="219"/>
    </row>
    <row r="10" spans="1:61" x14ac:dyDescent="0.2">
      <c r="A10" s="52" t="s">
        <v>157</v>
      </c>
      <c r="C10" s="56"/>
      <c r="D10" s="57"/>
      <c r="E10" s="57"/>
      <c r="F10" s="57"/>
      <c r="G10" s="57" t="s">
        <v>158</v>
      </c>
      <c r="H10" s="57"/>
      <c r="I10" s="57"/>
      <c r="J10" s="57"/>
      <c r="K10" s="58"/>
      <c r="L10" s="58"/>
      <c r="M10" s="58"/>
      <c r="N10" s="59">
        <v>902752</v>
      </c>
      <c r="O10" s="62"/>
      <c r="P10" s="61"/>
      <c r="R10" s="6">
        <v>902751823</v>
      </c>
      <c r="BI10" s="219"/>
    </row>
    <row r="11" spans="1:61" x14ac:dyDescent="0.2">
      <c r="A11" s="52" t="s">
        <v>159</v>
      </c>
      <c r="C11" s="56"/>
      <c r="D11" s="57"/>
      <c r="E11" s="57"/>
      <c r="F11" s="57"/>
      <c r="G11" s="57" t="s">
        <v>160</v>
      </c>
      <c r="H11" s="57"/>
      <c r="I11" s="57"/>
      <c r="J11" s="57"/>
      <c r="K11" s="58"/>
      <c r="L11" s="58"/>
      <c r="M11" s="58"/>
      <c r="N11" s="59">
        <v>74100</v>
      </c>
      <c r="O11" s="62"/>
      <c r="P11" s="61"/>
      <c r="R11" s="6">
        <v>74099862</v>
      </c>
      <c r="BI11" s="219"/>
    </row>
    <row r="12" spans="1:61" x14ac:dyDescent="0.2">
      <c r="A12" s="52" t="s">
        <v>161</v>
      </c>
      <c r="C12" s="56"/>
      <c r="D12" s="57"/>
      <c r="E12" s="57"/>
      <c r="F12" s="57"/>
      <c r="G12" s="57" t="s">
        <v>162</v>
      </c>
      <c r="H12" s="57"/>
      <c r="I12" s="57"/>
      <c r="J12" s="57"/>
      <c r="K12" s="58"/>
      <c r="L12" s="58"/>
      <c r="M12" s="58"/>
      <c r="N12" s="59">
        <v>40165</v>
      </c>
      <c r="O12" s="62"/>
      <c r="P12" s="61"/>
      <c r="R12" s="6">
        <v>40164526</v>
      </c>
      <c r="BI12" s="219"/>
    </row>
    <row r="13" spans="1:61" x14ac:dyDescent="0.2">
      <c r="A13" s="52" t="s">
        <v>163</v>
      </c>
      <c r="C13" s="56"/>
      <c r="D13" s="57"/>
      <c r="E13" s="57"/>
      <c r="F13" s="57"/>
      <c r="G13" s="57" t="s">
        <v>44</v>
      </c>
      <c r="H13" s="57"/>
      <c r="I13" s="57"/>
      <c r="J13" s="57"/>
      <c r="K13" s="58"/>
      <c r="L13" s="58"/>
      <c r="M13" s="58"/>
      <c r="N13" s="59">
        <v>106230</v>
      </c>
      <c r="O13" s="62"/>
      <c r="P13" s="61"/>
      <c r="R13" s="6">
        <v>106230249</v>
      </c>
      <c r="BI13" s="219"/>
    </row>
    <row r="14" spans="1:61" x14ac:dyDescent="0.2">
      <c r="A14" s="52" t="s">
        <v>164</v>
      </c>
      <c r="C14" s="56"/>
      <c r="D14" s="57"/>
      <c r="E14" s="57"/>
      <c r="F14" s="57" t="s">
        <v>165</v>
      </c>
      <c r="G14" s="57"/>
      <c r="H14" s="57"/>
      <c r="I14" s="57"/>
      <c r="J14" s="57"/>
      <c r="K14" s="58"/>
      <c r="L14" s="58"/>
      <c r="M14" s="58"/>
      <c r="N14" s="59">
        <v>3062909</v>
      </c>
      <c r="O14" s="62"/>
      <c r="P14" s="61"/>
      <c r="R14" s="6">
        <f>IF(COUNTIF(R15:R18,"-")=COUNTA(R15:R18),"-",SUM(R15:R18))</f>
        <v>3062908756</v>
      </c>
      <c r="BI14" s="219"/>
    </row>
    <row r="15" spans="1:61" x14ac:dyDescent="0.2">
      <c r="A15" s="52" t="s">
        <v>166</v>
      </c>
      <c r="C15" s="56"/>
      <c r="D15" s="57"/>
      <c r="E15" s="57"/>
      <c r="F15" s="57"/>
      <c r="G15" s="57" t="s">
        <v>167</v>
      </c>
      <c r="H15" s="57"/>
      <c r="I15" s="57"/>
      <c r="J15" s="57"/>
      <c r="K15" s="58"/>
      <c r="L15" s="58"/>
      <c r="M15" s="58"/>
      <c r="N15" s="59">
        <v>1644227</v>
      </c>
      <c r="O15" s="62"/>
      <c r="P15" s="61"/>
      <c r="R15" s="6">
        <v>1644227324</v>
      </c>
      <c r="BI15" s="219"/>
    </row>
    <row r="16" spans="1:61" x14ac:dyDescent="0.2">
      <c r="A16" s="52" t="s">
        <v>168</v>
      </c>
      <c r="C16" s="56"/>
      <c r="D16" s="57"/>
      <c r="E16" s="57"/>
      <c r="F16" s="57"/>
      <c r="G16" s="57" t="s">
        <v>169</v>
      </c>
      <c r="H16" s="57"/>
      <c r="I16" s="57"/>
      <c r="J16" s="57"/>
      <c r="K16" s="58"/>
      <c r="L16" s="58"/>
      <c r="M16" s="58"/>
      <c r="N16" s="59">
        <v>170049</v>
      </c>
      <c r="O16" s="62"/>
      <c r="P16" s="61"/>
      <c r="R16" s="6">
        <v>170048829</v>
      </c>
      <c r="BI16" s="219"/>
    </row>
    <row r="17" spans="1:61" x14ac:dyDescent="0.2">
      <c r="A17" s="52" t="s">
        <v>170</v>
      </c>
      <c r="C17" s="56"/>
      <c r="D17" s="57"/>
      <c r="E17" s="57"/>
      <c r="F17" s="57"/>
      <c r="G17" s="57" t="s">
        <v>171</v>
      </c>
      <c r="H17" s="57"/>
      <c r="I17" s="57"/>
      <c r="J17" s="57"/>
      <c r="K17" s="58"/>
      <c r="L17" s="58"/>
      <c r="M17" s="58"/>
      <c r="N17" s="59">
        <v>1248633</v>
      </c>
      <c r="O17" s="62"/>
      <c r="P17" s="61"/>
      <c r="R17" s="6">
        <v>1248632603</v>
      </c>
      <c r="BI17" s="219"/>
    </row>
    <row r="18" spans="1:61" x14ac:dyDescent="0.2">
      <c r="A18" s="52" t="s">
        <v>172</v>
      </c>
      <c r="C18" s="56"/>
      <c r="D18" s="57"/>
      <c r="E18" s="57"/>
      <c r="F18" s="57"/>
      <c r="G18" s="57" t="s">
        <v>44</v>
      </c>
      <c r="H18" s="57"/>
      <c r="I18" s="57"/>
      <c r="J18" s="57"/>
      <c r="K18" s="58"/>
      <c r="L18" s="58"/>
      <c r="M18" s="58"/>
      <c r="N18" s="59">
        <v>0</v>
      </c>
      <c r="O18" s="62"/>
      <c r="P18" s="61"/>
      <c r="R18" s="6">
        <v>0</v>
      </c>
      <c r="BI18" s="219"/>
    </row>
    <row r="19" spans="1:61" x14ac:dyDescent="0.2">
      <c r="A19" s="52" t="s">
        <v>173</v>
      </c>
      <c r="C19" s="56"/>
      <c r="D19" s="57"/>
      <c r="E19" s="57"/>
      <c r="F19" s="57" t="s">
        <v>174</v>
      </c>
      <c r="G19" s="57"/>
      <c r="H19" s="57"/>
      <c r="I19" s="57"/>
      <c r="J19" s="57"/>
      <c r="K19" s="58"/>
      <c r="L19" s="58"/>
      <c r="M19" s="58"/>
      <c r="N19" s="59">
        <v>124502</v>
      </c>
      <c r="O19" s="62" t="s">
        <v>357</v>
      </c>
      <c r="P19" s="61"/>
      <c r="R19" s="6">
        <f>IF(COUNTIF(R20:R22,"-")=COUNTA(R20:R22),"-",SUM(R20:R22))</f>
        <v>124502033</v>
      </c>
      <c r="BI19" s="219"/>
    </row>
    <row r="20" spans="1:61" x14ac:dyDescent="0.2">
      <c r="A20" s="52" t="s">
        <v>175</v>
      </c>
      <c r="C20" s="56"/>
      <c r="D20" s="57"/>
      <c r="E20" s="57"/>
      <c r="F20" s="58"/>
      <c r="G20" s="58" t="s">
        <v>176</v>
      </c>
      <c r="H20" s="58"/>
      <c r="I20" s="57"/>
      <c r="J20" s="57"/>
      <c r="K20" s="58"/>
      <c r="L20" s="58"/>
      <c r="M20" s="58"/>
      <c r="N20" s="59">
        <v>67664</v>
      </c>
      <c r="O20" s="62"/>
      <c r="P20" s="61"/>
      <c r="R20" s="6">
        <v>67663837</v>
      </c>
      <c r="BI20" s="219"/>
    </row>
    <row r="21" spans="1:61" x14ac:dyDescent="0.2">
      <c r="A21" s="52" t="s">
        <v>177</v>
      </c>
      <c r="C21" s="56"/>
      <c r="D21" s="57"/>
      <c r="E21" s="57"/>
      <c r="F21" s="58"/>
      <c r="G21" s="57" t="s">
        <v>178</v>
      </c>
      <c r="H21" s="57"/>
      <c r="I21" s="57"/>
      <c r="J21" s="57"/>
      <c r="K21" s="58"/>
      <c r="L21" s="58"/>
      <c r="M21" s="58"/>
      <c r="N21" s="59">
        <v>4302</v>
      </c>
      <c r="O21" s="62"/>
      <c r="P21" s="61"/>
      <c r="R21" s="6">
        <v>4301595</v>
      </c>
      <c r="BI21" s="219"/>
    </row>
    <row r="22" spans="1:61" x14ac:dyDescent="0.2">
      <c r="A22" s="52" t="s">
        <v>179</v>
      </c>
      <c r="C22" s="56"/>
      <c r="D22" s="57"/>
      <c r="E22" s="57"/>
      <c r="F22" s="58"/>
      <c r="G22" s="57" t="s">
        <v>44</v>
      </c>
      <c r="H22" s="57"/>
      <c r="I22" s="57"/>
      <c r="J22" s="57"/>
      <c r="K22" s="58"/>
      <c r="L22" s="58"/>
      <c r="M22" s="58"/>
      <c r="N22" s="59">
        <v>52537</v>
      </c>
      <c r="O22" s="62"/>
      <c r="P22" s="61"/>
      <c r="R22" s="6">
        <v>52536601</v>
      </c>
      <c r="BI22" s="219"/>
    </row>
    <row r="23" spans="1:61" x14ac:dyDescent="0.2">
      <c r="A23" s="52" t="s">
        <v>180</v>
      </c>
      <c r="C23" s="56"/>
      <c r="D23" s="57"/>
      <c r="E23" s="58" t="s">
        <v>181</v>
      </c>
      <c r="F23" s="58"/>
      <c r="G23" s="57"/>
      <c r="H23" s="57"/>
      <c r="I23" s="57"/>
      <c r="J23" s="57"/>
      <c r="K23" s="58"/>
      <c r="L23" s="58"/>
      <c r="M23" s="58"/>
      <c r="N23" s="59">
        <v>3053792</v>
      </c>
      <c r="O23" s="62"/>
      <c r="P23" s="61"/>
      <c r="R23" s="6">
        <f>IF(COUNTIF(R24:R27,"-")=COUNTA(R24:R27),"-",SUM(R24:R27))</f>
        <v>3053791636</v>
      </c>
      <c r="BI23" s="219"/>
    </row>
    <row r="24" spans="1:61" x14ac:dyDescent="0.2">
      <c r="A24" s="52" t="s">
        <v>182</v>
      </c>
      <c r="C24" s="56"/>
      <c r="D24" s="57"/>
      <c r="E24" s="57"/>
      <c r="F24" s="57" t="s">
        <v>183</v>
      </c>
      <c r="G24" s="57"/>
      <c r="H24" s="57"/>
      <c r="I24" s="57"/>
      <c r="J24" s="57"/>
      <c r="K24" s="58"/>
      <c r="L24" s="58"/>
      <c r="M24" s="58"/>
      <c r="N24" s="59">
        <v>2528050</v>
      </c>
      <c r="O24" s="62"/>
      <c r="P24" s="61"/>
      <c r="R24" s="6">
        <v>2528050125</v>
      </c>
      <c r="BI24" s="219"/>
    </row>
    <row r="25" spans="1:61" x14ac:dyDescent="0.2">
      <c r="A25" s="52" t="s">
        <v>184</v>
      </c>
      <c r="C25" s="56"/>
      <c r="D25" s="57"/>
      <c r="E25" s="57"/>
      <c r="F25" s="57" t="s">
        <v>185</v>
      </c>
      <c r="G25" s="57"/>
      <c r="H25" s="57"/>
      <c r="I25" s="57"/>
      <c r="J25" s="57"/>
      <c r="K25" s="58"/>
      <c r="L25" s="58"/>
      <c r="M25" s="58"/>
      <c r="N25" s="59">
        <v>260101</v>
      </c>
      <c r="O25" s="62"/>
      <c r="P25" s="61"/>
      <c r="R25" s="6">
        <v>260100560</v>
      </c>
      <c r="BI25" s="219"/>
    </row>
    <row r="26" spans="1:61" x14ac:dyDescent="0.2">
      <c r="A26" s="52" t="s">
        <v>186</v>
      </c>
      <c r="C26" s="56"/>
      <c r="D26" s="57"/>
      <c r="E26" s="57"/>
      <c r="F26" s="57" t="s">
        <v>187</v>
      </c>
      <c r="G26" s="57"/>
      <c r="H26" s="57"/>
      <c r="I26" s="57"/>
      <c r="J26" s="57"/>
      <c r="K26" s="58"/>
      <c r="L26" s="58"/>
      <c r="M26" s="58"/>
      <c r="N26" s="59">
        <v>0</v>
      </c>
      <c r="O26" s="62"/>
      <c r="P26" s="61"/>
      <c r="R26" s="6">
        <v>0</v>
      </c>
      <c r="BI26" s="219"/>
    </row>
    <row r="27" spans="1:61" x14ac:dyDescent="0.2">
      <c r="A27" s="52" t="s">
        <v>188</v>
      </c>
      <c r="C27" s="56"/>
      <c r="D27" s="57"/>
      <c r="E27" s="57"/>
      <c r="F27" s="57" t="s">
        <v>44</v>
      </c>
      <c r="G27" s="57"/>
      <c r="H27" s="57"/>
      <c r="I27" s="57"/>
      <c r="J27" s="57"/>
      <c r="K27" s="58"/>
      <c r="L27" s="58"/>
      <c r="M27" s="58"/>
      <c r="N27" s="59">
        <v>265641</v>
      </c>
      <c r="O27" s="62"/>
      <c r="P27" s="61"/>
      <c r="R27" s="6">
        <v>265640951</v>
      </c>
      <c r="BI27" s="219"/>
    </row>
    <row r="28" spans="1:61" x14ac:dyDescent="0.2">
      <c r="A28" s="52" t="s">
        <v>189</v>
      </c>
      <c r="C28" s="56"/>
      <c r="D28" s="57" t="s">
        <v>190</v>
      </c>
      <c r="E28" s="57"/>
      <c r="F28" s="57"/>
      <c r="G28" s="57"/>
      <c r="H28" s="57"/>
      <c r="I28" s="57"/>
      <c r="J28" s="57"/>
      <c r="K28" s="58"/>
      <c r="L28" s="58"/>
      <c r="M28" s="58"/>
      <c r="N28" s="59">
        <v>489541</v>
      </c>
      <c r="O28" s="62"/>
      <c r="P28" s="61"/>
      <c r="R28" s="6">
        <f>IF(COUNTIF(R29:R30,"-")=COUNTA(R29:R30),"-",SUM(R29:R30))</f>
        <v>489541015</v>
      </c>
      <c r="BI28" s="219"/>
    </row>
    <row r="29" spans="1:61" x14ac:dyDescent="0.2">
      <c r="A29" s="52" t="s">
        <v>191</v>
      </c>
      <c r="C29" s="56"/>
      <c r="D29" s="57"/>
      <c r="E29" s="57" t="s">
        <v>192</v>
      </c>
      <c r="F29" s="57"/>
      <c r="G29" s="57"/>
      <c r="H29" s="57"/>
      <c r="I29" s="57"/>
      <c r="J29" s="57"/>
      <c r="K29" s="63"/>
      <c r="L29" s="63"/>
      <c r="M29" s="63"/>
      <c r="N29" s="59">
        <v>249078</v>
      </c>
      <c r="O29" s="62"/>
      <c r="P29" s="61"/>
      <c r="R29" s="6">
        <v>249077623</v>
      </c>
      <c r="BI29" s="219"/>
    </row>
    <row r="30" spans="1:61" x14ac:dyDescent="0.2">
      <c r="A30" s="52" t="s">
        <v>193</v>
      </c>
      <c r="C30" s="56"/>
      <c r="D30" s="57"/>
      <c r="E30" s="57" t="s">
        <v>44</v>
      </c>
      <c r="F30" s="57"/>
      <c r="G30" s="58"/>
      <c r="H30" s="57"/>
      <c r="I30" s="57"/>
      <c r="J30" s="57"/>
      <c r="K30" s="63"/>
      <c r="L30" s="63"/>
      <c r="M30" s="63"/>
      <c r="N30" s="59">
        <v>240463</v>
      </c>
      <c r="O30" s="62"/>
      <c r="P30" s="61"/>
      <c r="R30" s="6">
        <v>240463392</v>
      </c>
      <c r="BI30" s="219"/>
    </row>
    <row r="31" spans="1:61" x14ac:dyDescent="0.2">
      <c r="A31" s="52" t="s">
        <v>149</v>
      </c>
      <c r="C31" s="64" t="s">
        <v>150</v>
      </c>
      <c r="D31" s="65"/>
      <c r="E31" s="65"/>
      <c r="F31" s="65"/>
      <c r="G31" s="65"/>
      <c r="H31" s="65"/>
      <c r="I31" s="65"/>
      <c r="J31" s="65"/>
      <c r="K31" s="66"/>
      <c r="L31" s="66"/>
      <c r="M31" s="66"/>
      <c r="N31" s="67">
        <v>-6874908</v>
      </c>
      <c r="O31" s="68"/>
      <c r="P31" s="61"/>
      <c r="R31" s="6">
        <f>IF(COUNTIF(R7:R28,"-")=COUNTA(R7:R28),"-",SUM(R28)-SUM(R7))</f>
        <v>-6874907870</v>
      </c>
      <c r="BI31" s="219"/>
    </row>
    <row r="32" spans="1:61" x14ac:dyDescent="0.2">
      <c r="A32" s="52" t="s">
        <v>196</v>
      </c>
      <c r="C32" s="56"/>
      <c r="D32" s="57" t="s">
        <v>197</v>
      </c>
      <c r="E32" s="57"/>
      <c r="F32" s="58"/>
      <c r="G32" s="57"/>
      <c r="H32" s="57"/>
      <c r="I32" s="57"/>
      <c r="J32" s="57"/>
      <c r="K32" s="58"/>
      <c r="L32" s="58"/>
      <c r="M32" s="58"/>
      <c r="N32" s="59">
        <v>3358</v>
      </c>
      <c r="O32" s="60"/>
      <c r="P32" s="61"/>
      <c r="R32" s="6">
        <f>IF(COUNTIF(R33:R37,"-")=COUNTA(R33:R37),"-",SUM(R33:R37))</f>
        <v>3358373</v>
      </c>
      <c r="BI32" s="219"/>
    </row>
    <row r="33" spans="1:61" x14ac:dyDescent="0.2">
      <c r="A33" s="52" t="s">
        <v>198</v>
      </c>
      <c r="C33" s="56"/>
      <c r="D33" s="57"/>
      <c r="E33" s="58" t="s">
        <v>199</v>
      </c>
      <c r="F33" s="58"/>
      <c r="G33" s="57"/>
      <c r="H33" s="57"/>
      <c r="I33" s="57"/>
      <c r="J33" s="57"/>
      <c r="K33" s="58"/>
      <c r="L33" s="58"/>
      <c r="M33" s="58"/>
      <c r="N33" s="59">
        <v>0</v>
      </c>
      <c r="O33" s="62"/>
      <c r="P33" s="61"/>
      <c r="R33" s="6">
        <v>0</v>
      </c>
      <c r="BI33" s="219"/>
    </row>
    <row r="34" spans="1:61" x14ac:dyDescent="0.2">
      <c r="A34" s="52" t="s">
        <v>200</v>
      </c>
      <c r="C34" s="56"/>
      <c r="D34" s="57"/>
      <c r="E34" s="58" t="s">
        <v>201</v>
      </c>
      <c r="F34" s="58"/>
      <c r="G34" s="57"/>
      <c r="H34" s="57"/>
      <c r="I34" s="57"/>
      <c r="J34" s="57"/>
      <c r="K34" s="58"/>
      <c r="L34" s="58"/>
      <c r="M34" s="58"/>
      <c r="N34" s="59">
        <v>3358</v>
      </c>
      <c r="O34" s="62"/>
      <c r="P34" s="61"/>
      <c r="R34" s="6">
        <v>3358373</v>
      </c>
      <c r="BI34" s="219"/>
    </row>
    <row r="35" spans="1:61" x14ac:dyDescent="0.2">
      <c r="A35" s="52" t="s">
        <v>202</v>
      </c>
      <c r="C35" s="56"/>
      <c r="D35" s="57"/>
      <c r="E35" s="58" t="s">
        <v>203</v>
      </c>
      <c r="F35" s="58"/>
      <c r="G35" s="57"/>
      <c r="H35" s="58"/>
      <c r="I35" s="57"/>
      <c r="J35" s="57"/>
      <c r="K35" s="58"/>
      <c r="L35" s="58"/>
      <c r="M35" s="58"/>
      <c r="N35" s="59">
        <v>0</v>
      </c>
      <c r="O35" s="62"/>
      <c r="P35" s="61"/>
      <c r="R35" s="6">
        <v>0</v>
      </c>
      <c r="BI35" s="219"/>
    </row>
    <row r="36" spans="1:61" x14ac:dyDescent="0.2">
      <c r="A36" s="52" t="s">
        <v>204</v>
      </c>
      <c r="C36" s="56"/>
      <c r="D36" s="57"/>
      <c r="E36" s="57" t="s">
        <v>205</v>
      </c>
      <c r="F36" s="57"/>
      <c r="G36" s="57"/>
      <c r="H36" s="57"/>
      <c r="I36" s="57"/>
      <c r="J36" s="57"/>
      <c r="K36" s="58"/>
      <c r="L36" s="58"/>
      <c r="M36" s="58"/>
      <c r="N36" s="59">
        <v>0</v>
      </c>
      <c r="O36" s="62"/>
      <c r="P36" s="61"/>
      <c r="R36" s="6">
        <v>0</v>
      </c>
      <c r="BI36" s="219"/>
    </row>
    <row r="37" spans="1:61" x14ac:dyDescent="0.2">
      <c r="A37" s="52" t="s">
        <v>206</v>
      </c>
      <c r="C37" s="56"/>
      <c r="D37" s="57"/>
      <c r="E37" s="57" t="s">
        <v>44</v>
      </c>
      <c r="F37" s="57"/>
      <c r="G37" s="57"/>
      <c r="H37" s="57"/>
      <c r="I37" s="57"/>
      <c r="J37" s="57"/>
      <c r="K37" s="58"/>
      <c r="L37" s="58"/>
      <c r="M37" s="58"/>
      <c r="N37" s="59">
        <v>0</v>
      </c>
      <c r="O37" s="62"/>
      <c r="P37" s="61"/>
      <c r="R37" s="6">
        <v>0</v>
      </c>
      <c r="BI37" s="219"/>
    </row>
    <row r="38" spans="1:61" x14ac:dyDescent="0.2">
      <c r="A38" s="52" t="s">
        <v>207</v>
      </c>
      <c r="C38" s="56"/>
      <c r="D38" s="57" t="s">
        <v>208</v>
      </c>
      <c r="E38" s="57"/>
      <c r="F38" s="57"/>
      <c r="G38" s="57"/>
      <c r="H38" s="57"/>
      <c r="I38" s="57"/>
      <c r="J38" s="57"/>
      <c r="K38" s="63"/>
      <c r="L38" s="63"/>
      <c r="M38" s="63"/>
      <c r="N38" s="59">
        <v>189</v>
      </c>
      <c r="O38" s="60"/>
      <c r="P38" s="61"/>
      <c r="R38" s="6">
        <f>IF(COUNTIF(R39:R40,"-")=COUNTA(R39:R40),"-",SUM(R39:R40))</f>
        <v>188649</v>
      </c>
      <c r="BI38" s="219"/>
    </row>
    <row r="39" spans="1:61" x14ac:dyDescent="0.2">
      <c r="A39" s="52" t="s">
        <v>209</v>
      </c>
      <c r="C39" s="56"/>
      <c r="D39" s="57"/>
      <c r="E39" s="57" t="s">
        <v>210</v>
      </c>
      <c r="F39" s="57"/>
      <c r="G39" s="57"/>
      <c r="H39" s="57"/>
      <c r="I39" s="57"/>
      <c r="J39" s="57"/>
      <c r="K39" s="63"/>
      <c r="L39" s="63"/>
      <c r="M39" s="63"/>
      <c r="N39" s="59">
        <v>189</v>
      </c>
      <c r="O39" s="62"/>
      <c r="P39" s="61"/>
      <c r="R39" s="6">
        <v>188649</v>
      </c>
      <c r="BI39" s="219"/>
    </row>
    <row r="40" spans="1:61" ht="13.5" thickBot="1" x14ac:dyDescent="0.25">
      <c r="A40" s="52" t="s">
        <v>211</v>
      </c>
      <c r="C40" s="56"/>
      <c r="D40" s="57"/>
      <c r="E40" s="57" t="s">
        <v>44</v>
      </c>
      <c r="F40" s="57"/>
      <c r="G40" s="57"/>
      <c r="H40" s="57"/>
      <c r="I40" s="57"/>
      <c r="J40" s="57"/>
      <c r="K40" s="63"/>
      <c r="L40" s="63"/>
      <c r="M40" s="63"/>
      <c r="N40" s="59">
        <v>0</v>
      </c>
      <c r="O40" s="62"/>
      <c r="P40" s="61"/>
      <c r="R40" s="6">
        <v>0</v>
      </c>
      <c r="BI40" s="219"/>
    </row>
    <row r="41" spans="1:61" ht="13.5" thickBot="1" x14ac:dyDescent="0.25">
      <c r="A41" s="52" t="s">
        <v>194</v>
      </c>
      <c r="C41" s="69" t="s">
        <v>195</v>
      </c>
      <c r="D41" s="70"/>
      <c r="E41" s="70"/>
      <c r="F41" s="70"/>
      <c r="G41" s="70"/>
      <c r="H41" s="70"/>
      <c r="I41" s="70"/>
      <c r="J41" s="70"/>
      <c r="K41" s="71"/>
      <c r="L41" s="71"/>
      <c r="M41" s="71"/>
      <c r="N41" s="72">
        <v>-6878078</v>
      </c>
      <c r="O41" s="73" t="s">
        <v>357</v>
      </c>
      <c r="P41" s="61"/>
      <c r="R41" s="6">
        <f>IF(COUNTIF(R31:R40,"-")=COUNTA(R31:R40),"-",SUM(R31,R38)-SUM(R32))</f>
        <v>-6878077594</v>
      </c>
      <c r="BI41" s="219"/>
    </row>
    <row r="42" spans="1:61" s="75" customFormat="1" ht="3.75" customHeight="1" x14ac:dyDescent="0.2">
      <c r="A42" s="74"/>
      <c r="C42" s="76"/>
      <c r="D42" s="76"/>
      <c r="E42" s="77"/>
      <c r="F42" s="77"/>
      <c r="G42" s="77"/>
      <c r="H42" s="77"/>
      <c r="I42" s="77"/>
      <c r="J42" s="78"/>
      <c r="K42" s="78"/>
      <c r="L42" s="78"/>
    </row>
    <row r="43" spans="1:61" s="75" customFormat="1" ht="15.65" customHeight="1" x14ac:dyDescent="0.2">
      <c r="A43" s="74"/>
      <c r="C43" s="79"/>
      <c r="D43" s="79" t="s">
        <v>343</v>
      </c>
      <c r="E43" s="80"/>
      <c r="F43" s="80"/>
      <c r="G43" s="80"/>
      <c r="H43" s="80"/>
      <c r="I43" s="80"/>
      <c r="J43" s="81"/>
      <c r="K43" s="81"/>
      <c r="L43" s="81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2:X25"/>
  <sheetViews>
    <sheetView showGridLines="0" view="pageBreakPreview" topLeftCell="B1" zoomScaleNormal="85" zoomScaleSheetLayoutView="100" workbookViewId="0">
      <selection activeCell="B1" sqref="B1"/>
    </sheetView>
  </sheetViews>
  <sheetFormatPr defaultColWidth="9" defaultRowHeight="12.5" x14ac:dyDescent="0.2"/>
  <cols>
    <col min="1" max="1" width="0" style="83" hidden="1" customWidth="1"/>
    <col min="2" max="2" width="1.08984375" style="85" customWidth="1"/>
    <col min="3" max="3" width="1.6328125" style="85" customWidth="1"/>
    <col min="4" max="9" width="2" style="85" customWidth="1"/>
    <col min="10" max="10" width="15.36328125" style="85" customWidth="1"/>
    <col min="11" max="11" width="21.6328125" style="85" bestFit="1" customWidth="1"/>
    <col min="12" max="12" width="3" style="85" bestFit="1" customWidth="1"/>
    <col min="13" max="13" width="21.6328125" style="85" bestFit="1" customWidth="1"/>
    <col min="14" max="14" width="3" style="85" bestFit="1" customWidth="1"/>
    <col min="15" max="15" width="21.6328125" style="85" bestFit="1" customWidth="1"/>
    <col min="16" max="16" width="3" style="85" bestFit="1" customWidth="1"/>
    <col min="17" max="17" width="21.6328125" style="85" hidden="1" customWidth="1"/>
    <col min="18" max="18" width="3" style="85" hidden="1" customWidth="1"/>
    <col min="19" max="19" width="1" style="85" customWidth="1"/>
    <col min="20" max="20" width="9" style="85"/>
    <col min="21" max="24" width="0" style="85" hidden="1" customWidth="1"/>
    <col min="25" max="16384" width="9" style="85"/>
  </cols>
  <sheetData>
    <row r="2" spans="1:24" ht="23.5" x14ac:dyDescent="0.35">
      <c r="B2" s="84"/>
      <c r="C2" s="271" t="s">
        <v>358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</row>
    <row r="3" spans="1:24" ht="16.5" x14ac:dyDescent="0.25">
      <c r="B3" s="86"/>
      <c r="C3" s="272" t="s">
        <v>359</v>
      </c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</row>
    <row r="4" spans="1:24" ht="16.5" x14ac:dyDescent="0.25">
      <c r="B4" s="86"/>
      <c r="C4" s="272" t="s">
        <v>356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</row>
    <row r="5" spans="1:24" ht="15.75" customHeight="1" thickBot="1" x14ac:dyDescent="0.25">
      <c r="B5" s="87"/>
      <c r="C5" s="88"/>
      <c r="D5" s="88"/>
      <c r="E5" s="88"/>
      <c r="F5" s="88"/>
      <c r="G5" s="88"/>
      <c r="H5" s="88"/>
      <c r="I5" s="88"/>
      <c r="J5" s="89"/>
      <c r="K5" s="88"/>
      <c r="L5" s="89"/>
      <c r="M5" s="88"/>
      <c r="N5" s="88"/>
      <c r="O5" s="88"/>
      <c r="P5" s="220" t="s">
        <v>353</v>
      </c>
      <c r="Q5" s="88"/>
      <c r="R5" s="89"/>
    </row>
    <row r="6" spans="1:24" ht="12.75" customHeight="1" x14ac:dyDescent="0.2">
      <c r="B6" s="90"/>
      <c r="C6" s="273" t="s">
        <v>0</v>
      </c>
      <c r="D6" s="274"/>
      <c r="E6" s="274"/>
      <c r="F6" s="274"/>
      <c r="G6" s="274"/>
      <c r="H6" s="274"/>
      <c r="I6" s="274"/>
      <c r="J6" s="275"/>
      <c r="K6" s="279" t="s">
        <v>344</v>
      </c>
      <c r="L6" s="274"/>
      <c r="M6" s="91"/>
      <c r="N6" s="91"/>
      <c r="O6" s="91"/>
      <c r="P6" s="92"/>
      <c r="Q6" s="91"/>
      <c r="R6" s="92"/>
    </row>
    <row r="7" spans="1:24" ht="29.25" customHeight="1" thickBot="1" x14ac:dyDescent="0.25">
      <c r="A7" s="83" t="s">
        <v>330</v>
      </c>
      <c r="B7" s="90"/>
      <c r="C7" s="276"/>
      <c r="D7" s="277"/>
      <c r="E7" s="277"/>
      <c r="F7" s="277"/>
      <c r="G7" s="277"/>
      <c r="H7" s="277"/>
      <c r="I7" s="277"/>
      <c r="J7" s="278"/>
      <c r="K7" s="280"/>
      <c r="L7" s="277"/>
      <c r="M7" s="281" t="s">
        <v>345</v>
      </c>
      <c r="N7" s="282"/>
      <c r="O7" s="281" t="s">
        <v>346</v>
      </c>
      <c r="P7" s="283"/>
      <c r="Q7" s="284" t="s">
        <v>148</v>
      </c>
      <c r="R7" s="285"/>
    </row>
    <row r="8" spans="1:24" ht="16" customHeight="1" x14ac:dyDescent="0.2">
      <c r="A8" s="83" t="s">
        <v>212</v>
      </c>
      <c r="B8" s="93"/>
      <c r="C8" s="94" t="s">
        <v>213</v>
      </c>
      <c r="D8" s="95"/>
      <c r="E8" s="95"/>
      <c r="F8" s="95"/>
      <c r="G8" s="95"/>
      <c r="H8" s="95"/>
      <c r="I8" s="95"/>
      <c r="J8" s="96"/>
      <c r="K8" s="97">
        <v>20840640</v>
      </c>
      <c r="L8" s="98"/>
      <c r="M8" s="97">
        <v>30442769</v>
      </c>
      <c r="N8" s="99"/>
      <c r="O8" s="97">
        <v>-9602129</v>
      </c>
      <c r="P8" s="101"/>
      <c r="Q8" s="100" t="s">
        <v>360</v>
      </c>
      <c r="R8" s="101"/>
      <c r="U8" s="223">
        <f t="shared" ref="U8:U13" si="0">IF(COUNTIF(V8:X8,"-")=COUNTA(V8:X8),"-",SUM(V8:X8))</f>
        <v>20840639641</v>
      </c>
      <c r="V8" s="223">
        <v>30442768648</v>
      </c>
      <c r="W8" s="223">
        <v>-9602129007</v>
      </c>
      <c r="X8" s="223" t="s">
        <v>11</v>
      </c>
    </row>
    <row r="9" spans="1:24" ht="16" customHeight="1" x14ac:dyDescent="0.2">
      <c r="A9" s="83" t="s">
        <v>214</v>
      </c>
      <c r="B9" s="93"/>
      <c r="C9" s="24"/>
      <c r="D9" s="19" t="s">
        <v>215</v>
      </c>
      <c r="E9" s="19"/>
      <c r="F9" s="19"/>
      <c r="G9" s="19"/>
      <c r="H9" s="19"/>
      <c r="I9" s="19"/>
      <c r="J9" s="102"/>
      <c r="K9" s="103">
        <v>-6878078</v>
      </c>
      <c r="L9" s="104"/>
      <c r="M9" s="264"/>
      <c r="N9" s="265"/>
      <c r="O9" s="103">
        <v>-6878078</v>
      </c>
      <c r="P9" s="109"/>
      <c r="Q9" s="106" t="s">
        <v>361</v>
      </c>
      <c r="R9" s="107"/>
      <c r="U9" s="223">
        <f t="shared" si="0"/>
        <v>-6878077594</v>
      </c>
      <c r="V9" s="223" t="s">
        <v>11</v>
      </c>
      <c r="W9" s="223">
        <v>-6878077594</v>
      </c>
      <c r="X9" s="223" t="s">
        <v>11</v>
      </c>
    </row>
    <row r="10" spans="1:24" ht="16" customHeight="1" x14ac:dyDescent="0.2">
      <c r="A10" s="83" t="s">
        <v>216</v>
      </c>
      <c r="B10" s="90"/>
      <c r="C10" s="108"/>
      <c r="D10" s="102" t="s">
        <v>217</v>
      </c>
      <c r="E10" s="102"/>
      <c r="F10" s="102"/>
      <c r="G10" s="102"/>
      <c r="H10" s="102"/>
      <c r="I10" s="102"/>
      <c r="J10" s="102"/>
      <c r="K10" s="103">
        <v>6272307</v>
      </c>
      <c r="L10" s="104"/>
      <c r="M10" s="259"/>
      <c r="N10" s="266"/>
      <c r="O10" s="103">
        <v>6272307</v>
      </c>
      <c r="P10" s="109"/>
      <c r="Q10" s="106" t="s">
        <v>11</v>
      </c>
      <c r="R10" s="109"/>
      <c r="U10" s="223">
        <f t="shared" si="0"/>
        <v>6272306828</v>
      </c>
      <c r="V10" s="223" t="s">
        <v>11</v>
      </c>
      <c r="W10" s="223">
        <f>IF(COUNTIF(W11:W12,"-")=COUNTA(W11:W12),"-",SUM(W11:W12))</f>
        <v>6272306828</v>
      </c>
      <c r="X10" s="223" t="s">
        <v>11</v>
      </c>
    </row>
    <row r="11" spans="1:24" ht="16" customHeight="1" x14ac:dyDescent="0.2">
      <c r="A11" s="83" t="s">
        <v>218</v>
      </c>
      <c r="B11" s="90"/>
      <c r="C11" s="110"/>
      <c r="D11" s="102"/>
      <c r="E11" s="111" t="s">
        <v>219</v>
      </c>
      <c r="F11" s="111"/>
      <c r="G11" s="111"/>
      <c r="H11" s="111"/>
      <c r="I11" s="111"/>
      <c r="J11" s="102"/>
      <c r="K11" s="103">
        <v>4375599</v>
      </c>
      <c r="L11" s="104"/>
      <c r="M11" s="259"/>
      <c r="N11" s="266"/>
      <c r="O11" s="103">
        <v>4375599</v>
      </c>
      <c r="P11" s="109"/>
      <c r="Q11" s="106" t="s">
        <v>361</v>
      </c>
      <c r="R11" s="109"/>
      <c r="U11" s="223">
        <f t="shared" si="0"/>
        <v>4375598805</v>
      </c>
      <c r="V11" s="223" t="s">
        <v>11</v>
      </c>
      <c r="W11" s="223">
        <v>4375598805</v>
      </c>
      <c r="X11" s="223" t="s">
        <v>11</v>
      </c>
    </row>
    <row r="12" spans="1:24" ht="16" customHeight="1" x14ac:dyDescent="0.2">
      <c r="A12" s="83" t="s">
        <v>220</v>
      </c>
      <c r="B12" s="90"/>
      <c r="C12" s="112"/>
      <c r="D12" s="113"/>
      <c r="E12" s="113" t="s">
        <v>221</v>
      </c>
      <c r="F12" s="113"/>
      <c r="G12" s="113"/>
      <c r="H12" s="113"/>
      <c r="I12" s="113"/>
      <c r="J12" s="114"/>
      <c r="K12" s="115">
        <v>1896708</v>
      </c>
      <c r="L12" s="116"/>
      <c r="M12" s="267"/>
      <c r="N12" s="268"/>
      <c r="O12" s="115">
        <v>1896708</v>
      </c>
      <c r="P12" s="119"/>
      <c r="Q12" s="118" t="s">
        <v>361</v>
      </c>
      <c r="R12" s="119"/>
      <c r="U12" s="223">
        <f t="shared" si="0"/>
        <v>1896708023</v>
      </c>
      <c r="V12" s="223" t="s">
        <v>11</v>
      </c>
      <c r="W12" s="223">
        <v>1896708023</v>
      </c>
      <c r="X12" s="223" t="s">
        <v>11</v>
      </c>
    </row>
    <row r="13" spans="1:24" ht="16" customHeight="1" x14ac:dyDescent="0.2">
      <c r="A13" s="83" t="s">
        <v>222</v>
      </c>
      <c r="B13" s="90"/>
      <c r="C13" s="120"/>
      <c r="D13" s="121" t="s">
        <v>223</v>
      </c>
      <c r="E13" s="122"/>
      <c r="F13" s="121"/>
      <c r="G13" s="121"/>
      <c r="H13" s="121"/>
      <c r="I13" s="121"/>
      <c r="J13" s="123"/>
      <c r="K13" s="124">
        <v>-605771</v>
      </c>
      <c r="L13" s="125"/>
      <c r="M13" s="269"/>
      <c r="N13" s="270"/>
      <c r="O13" s="124">
        <v>-605771</v>
      </c>
      <c r="P13" s="127"/>
      <c r="Q13" s="126" t="s">
        <v>11</v>
      </c>
      <c r="R13" s="127"/>
      <c r="U13" s="223">
        <f t="shared" si="0"/>
        <v>-605770766</v>
      </c>
      <c r="V13" s="223" t="s">
        <v>11</v>
      </c>
      <c r="W13" s="223">
        <f>IF(COUNTIF(W9:W10,"-")=COUNTA(W9:W10),"-",SUM(W9:W10))</f>
        <v>-605770766</v>
      </c>
      <c r="X13" s="223" t="s">
        <v>11</v>
      </c>
    </row>
    <row r="14" spans="1:24" ht="16" customHeight="1" x14ac:dyDescent="0.2">
      <c r="A14" s="83" t="s">
        <v>224</v>
      </c>
      <c r="B14" s="90"/>
      <c r="C14" s="24"/>
      <c r="D14" s="128" t="s">
        <v>347</v>
      </c>
      <c r="E14" s="128"/>
      <c r="F14" s="128"/>
      <c r="G14" s="111"/>
      <c r="H14" s="111"/>
      <c r="I14" s="111"/>
      <c r="J14" s="102"/>
      <c r="K14" s="255"/>
      <c r="L14" s="256"/>
      <c r="M14" s="103">
        <v>-632025</v>
      </c>
      <c r="N14" s="105" t="s">
        <v>357</v>
      </c>
      <c r="O14" s="103">
        <v>632025</v>
      </c>
      <c r="P14" s="109" t="s">
        <v>357</v>
      </c>
      <c r="Q14" s="262" t="s">
        <v>11</v>
      </c>
      <c r="R14" s="263"/>
      <c r="U14" s="223">
        <v>0</v>
      </c>
      <c r="V14" s="223">
        <f>IF(COUNTA(V15:V18)=COUNTIF(V15:V18,"-"),"-",SUM(V15,V17,V16,V18))</f>
        <v>-632024622</v>
      </c>
      <c r="W14" s="223">
        <f>IF(COUNTA(W15:W18)=COUNTIF(W15:W18,"-"),"-",SUM(W15,W17,W16,W18))</f>
        <v>632024622</v>
      </c>
      <c r="X14" s="223" t="s">
        <v>11</v>
      </c>
    </row>
    <row r="15" spans="1:24" ht="16" customHeight="1" x14ac:dyDescent="0.2">
      <c r="A15" s="83" t="s">
        <v>225</v>
      </c>
      <c r="B15" s="90"/>
      <c r="C15" s="24"/>
      <c r="D15" s="128"/>
      <c r="E15" s="128" t="s">
        <v>226</v>
      </c>
      <c r="F15" s="111"/>
      <c r="G15" s="111"/>
      <c r="H15" s="111"/>
      <c r="I15" s="111"/>
      <c r="J15" s="102"/>
      <c r="K15" s="255"/>
      <c r="L15" s="256"/>
      <c r="M15" s="103">
        <v>851634</v>
      </c>
      <c r="N15" s="105"/>
      <c r="O15" s="103">
        <v>-851634</v>
      </c>
      <c r="P15" s="109"/>
      <c r="Q15" s="257" t="s">
        <v>11</v>
      </c>
      <c r="R15" s="258"/>
      <c r="U15" s="223">
        <v>0</v>
      </c>
      <c r="V15" s="223">
        <v>851633573</v>
      </c>
      <c r="W15" s="223">
        <v>-851633573</v>
      </c>
      <c r="X15" s="223" t="s">
        <v>11</v>
      </c>
    </row>
    <row r="16" spans="1:24" ht="16" customHeight="1" x14ac:dyDescent="0.2">
      <c r="A16" s="83" t="s">
        <v>227</v>
      </c>
      <c r="B16" s="90"/>
      <c r="C16" s="24"/>
      <c r="D16" s="128"/>
      <c r="E16" s="128" t="s">
        <v>228</v>
      </c>
      <c r="F16" s="128"/>
      <c r="G16" s="111"/>
      <c r="H16" s="111"/>
      <c r="I16" s="111"/>
      <c r="J16" s="102"/>
      <c r="K16" s="255"/>
      <c r="L16" s="256"/>
      <c r="M16" s="103">
        <v>-1251991</v>
      </c>
      <c r="N16" s="105"/>
      <c r="O16" s="103">
        <v>1251991</v>
      </c>
      <c r="P16" s="109"/>
      <c r="Q16" s="257" t="s">
        <v>11</v>
      </c>
      <c r="R16" s="258"/>
      <c r="U16" s="223">
        <v>0</v>
      </c>
      <c r="V16" s="223">
        <v>-1251990977</v>
      </c>
      <c r="W16" s="223">
        <v>1251990977</v>
      </c>
      <c r="X16" s="223" t="s">
        <v>11</v>
      </c>
    </row>
    <row r="17" spans="1:24" ht="16" customHeight="1" x14ac:dyDescent="0.2">
      <c r="A17" s="83" t="s">
        <v>229</v>
      </c>
      <c r="B17" s="90"/>
      <c r="C17" s="24"/>
      <c r="D17" s="128"/>
      <c r="E17" s="128" t="s">
        <v>230</v>
      </c>
      <c r="F17" s="128"/>
      <c r="G17" s="111"/>
      <c r="H17" s="111"/>
      <c r="I17" s="111"/>
      <c r="J17" s="102"/>
      <c r="K17" s="255"/>
      <c r="L17" s="256"/>
      <c r="M17" s="103">
        <v>437358</v>
      </c>
      <c r="N17" s="105"/>
      <c r="O17" s="103">
        <v>-437358</v>
      </c>
      <c r="P17" s="109"/>
      <c r="Q17" s="257" t="s">
        <v>11</v>
      </c>
      <c r="R17" s="258"/>
      <c r="U17" s="223">
        <v>0</v>
      </c>
      <c r="V17" s="223">
        <v>437358225</v>
      </c>
      <c r="W17" s="223">
        <v>-437358225</v>
      </c>
      <c r="X17" s="223" t="s">
        <v>11</v>
      </c>
    </row>
    <row r="18" spans="1:24" ht="16" customHeight="1" x14ac:dyDescent="0.2">
      <c r="A18" s="83" t="s">
        <v>231</v>
      </c>
      <c r="B18" s="90"/>
      <c r="C18" s="24"/>
      <c r="D18" s="128"/>
      <c r="E18" s="128" t="s">
        <v>232</v>
      </c>
      <c r="F18" s="128"/>
      <c r="G18" s="111"/>
      <c r="H18" s="20"/>
      <c r="I18" s="111"/>
      <c r="J18" s="102"/>
      <c r="K18" s="255"/>
      <c r="L18" s="256"/>
      <c r="M18" s="103">
        <v>-669025</v>
      </c>
      <c r="N18" s="105"/>
      <c r="O18" s="103">
        <v>669025</v>
      </c>
      <c r="P18" s="109"/>
      <c r="Q18" s="257" t="s">
        <v>11</v>
      </c>
      <c r="R18" s="258"/>
      <c r="U18" s="223">
        <v>0</v>
      </c>
      <c r="V18" s="223">
        <v>-669025443</v>
      </c>
      <c r="W18" s="223">
        <v>669025443</v>
      </c>
      <c r="X18" s="223" t="s">
        <v>11</v>
      </c>
    </row>
    <row r="19" spans="1:24" ht="16" customHeight="1" x14ac:dyDescent="0.2">
      <c r="A19" s="83" t="s">
        <v>233</v>
      </c>
      <c r="B19" s="90"/>
      <c r="C19" s="24"/>
      <c r="D19" s="128" t="s">
        <v>234</v>
      </c>
      <c r="E19" s="111"/>
      <c r="F19" s="111"/>
      <c r="G19" s="111"/>
      <c r="H19" s="111"/>
      <c r="I19" s="111"/>
      <c r="J19" s="102"/>
      <c r="K19" s="103">
        <v>-6</v>
      </c>
      <c r="L19" s="104"/>
      <c r="M19" s="103">
        <v>-6</v>
      </c>
      <c r="N19" s="105"/>
      <c r="O19" s="259"/>
      <c r="P19" s="260"/>
      <c r="Q19" s="261" t="s">
        <v>11</v>
      </c>
      <c r="R19" s="260"/>
      <c r="U19" s="223">
        <f>IF(COUNTIF(V19:X19,"-")=COUNTA(V19:X19),"-",SUM(V19:X19))</f>
        <v>-6075</v>
      </c>
      <c r="V19" s="223">
        <v>-6075</v>
      </c>
      <c r="W19" s="223" t="s">
        <v>11</v>
      </c>
      <c r="X19" s="223" t="s">
        <v>11</v>
      </c>
    </row>
    <row r="20" spans="1:24" ht="16" customHeight="1" x14ac:dyDescent="0.2">
      <c r="A20" s="83" t="s">
        <v>235</v>
      </c>
      <c r="B20" s="90"/>
      <c r="C20" s="24"/>
      <c r="D20" s="128" t="s">
        <v>236</v>
      </c>
      <c r="E20" s="128"/>
      <c r="F20" s="111"/>
      <c r="G20" s="111"/>
      <c r="H20" s="111"/>
      <c r="I20" s="111"/>
      <c r="J20" s="102"/>
      <c r="K20" s="103">
        <v>5851</v>
      </c>
      <c r="L20" s="104"/>
      <c r="M20" s="103">
        <v>5851</v>
      </c>
      <c r="N20" s="105"/>
      <c r="O20" s="259"/>
      <c r="P20" s="260"/>
      <c r="Q20" s="261" t="s">
        <v>11</v>
      </c>
      <c r="R20" s="260"/>
      <c r="U20" s="223">
        <f>IF(COUNTIF(V20:X20,"-")=COUNTA(V20:X20),"-",SUM(V20:X20))</f>
        <v>5850676</v>
      </c>
      <c r="V20" s="223">
        <v>5850676</v>
      </c>
      <c r="W20" s="223" t="s">
        <v>11</v>
      </c>
      <c r="X20" s="223" t="s">
        <v>11</v>
      </c>
    </row>
    <row r="21" spans="1:24" ht="16" customHeight="1" x14ac:dyDescent="0.2">
      <c r="A21" s="83" t="s">
        <v>238</v>
      </c>
      <c r="B21" s="90"/>
      <c r="C21" s="112"/>
      <c r="D21" s="113" t="s">
        <v>44</v>
      </c>
      <c r="E21" s="113"/>
      <c r="F21" s="113"/>
      <c r="G21" s="129"/>
      <c r="H21" s="129"/>
      <c r="I21" s="129"/>
      <c r="J21" s="114"/>
      <c r="K21" s="115">
        <v>15888</v>
      </c>
      <c r="L21" s="116"/>
      <c r="M21" s="115">
        <v>0</v>
      </c>
      <c r="N21" s="117"/>
      <c r="O21" s="115">
        <v>15888</v>
      </c>
      <c r="P21" s="119"/>
      <c r="Q21" s="253" t="s">
        <v>11</v>
      </c>
      <c r="R21" s="254"/>
      <c r="S21" s="130"/>
      <c r="U21" s="223">
        <f>IF(COUNTIF(V21:X21,"-")=COUNTA(V21:X21),"-",SUM(V21:X21))</f>
        <v>15888161</v>
      </c>
      <c r="V21" s="223">
        <v>0</v>
      </c>
      <c r="W21" s="223">
        <v>15888161</v>
      </c>
      <c r="X21" s="223" t="s">
        <v>11</v>
      </c>
    </row>
    <row r="22" spans="1:24" ht="16" customHeight="1" thickBot="1" x14ac:dyDescent="0.25">
      <c r="A22" s="83" t="s">
        <v>239</v>
      </c>
      <c r="B22" s="90"/>
      <c r="C22" s="131"/>
      <c r="D22" s="132" t="s">
        <v>240</v>
      </c>
      <c r="E22" s="132"/>
      <c r="F22" s="133"/>
      <c r="G22" s="133"/>
      <c r="H22" s="134"/>
      <c r="I22" s="133"/>
      <c r="J22" s="135"/>
      <c r="K22" s="136">
        <v>-584038</v>
      </c>
      <c r="L22" s="137"/>
      <c r="M22" s="136">
        <v>-626180</v>
      </c>
      <c r="N22" s="138"/>
      <c r="O22" s="136">
        <v>42142</v>
      </c>
      <c r="P22" s="221"/>
      <c r="Q22" s="139" t="s">
        <v>11</v>
      </c>
      <c r="R22" s="140"/>
      <c r="S22" s="130"/>
      <c r="U22" s="223">
        <f>IF(COUNTIF(V22:X22,"-")=COUNTA(V22:X22),"-",SUM(V22:X22))</f>
        <v>-584038004</v>
      </c>
      <c r="V22" s="223">
        <f>IF(AND(V14="-",COUNTIF(V19:V20,"-")=COUNTA(V19:V20),V21="-"),"-",SUM(V14,V19:V20,V21))</f>
        <v>-626180021</v>
      </c>
      <c r="W22" s="223">
        <f>IF(AND(W13="-",W14="-",COUNTIF(W19:W20,"-")=COUNTA(W19:W20),W21="-"),"-",SUM(W13,W14,W19:W20,W21))</f>
        <v>42142017</v>
      </c>
      <c r="X22" s="223" t="s">
        <v>11</v>
      </c>
    </row>
    <row r="23" spans="1:24" ht="16" customHeight="1" thickBot="1" x14ac:dyDescent="0.25">
      <c r="A23" s="83" t="s">
        <v>241</v>
      </c>
      <c r="B23" s="90"/>
      <c r="C23" s="141" t="s">
        <v>242</v>
      </c>
      <c r="D23" s="142"/>
      <c r="E23" s="142"/>
      <c r="F23" s="142"/>
      <c r="G23" s="143"/>
      <c r="H23" s="143"/>
      <c r="I23" s="143"/>
      <c r="J23" s="144"/>
      <c r="K23" s="145">
        <v>20256602</v>
      </c>
      <c r="L23" s="146"/>
      <c r="M23" s="145">
        <v>29816589</v>
      </c>
      <c r="N23" s="147"/>
      <c r="O23" s="145">
        <v>-9559987</v>
      </c>
      <c r="P23" s="222"/>
      <c r="Q23" s="148" t="s">
        <v>11</v>
      </c>
      <c r="R23" s="149"/>
      <c r="S23" s="130"/>
      <c r="U23" s="223">
        <f>IF(COUNTIF(V23:X23,"-")=COUNTA(V23:X23),"-",SUM(V23:X23))</f>
        <v>20256601637</v>
      </c>
      <c r="V23" s="223">
        <v>29816588627</v>
      </c>
      <c r="W23" s="223">
        <v>-9559986990</v>
      </c>
      <c r="X23" s="223" t="s">
        <v>11</v>
      </c>
    </row>
    <row r="24" spans="1:24" ht="6.75" customHeight="1" x14ac:dyDescent="0.2">
      <c r="B24" s="90"/>
      <c r="C24" s="150"/>
      <c r="D24" s="151"/>
      <c r="E24" s="151"/>
      <c r="F24" s="151"/>
      <c r="G24" s="151"/>
      <c r="H24" s="151"/>
      <c r="I24" s="151"/>
      <c r="J24" s="151"/>
      <c r="K24" s="90"/>
      <c r="L24" s="90"/>
      <c r="M24" s="90"/>
      <c r="N24" s="90"/>
      <c r="O24" s="90"/>
      <c r="P24" s="90"/>
      <c r="Q24" s="90"/>
      <c r="R24" s="19"/>
      <c r="S24" s="130"/>
    </row>
    <row r="25" spans="1:24" ht="15.65" customHeight="1" x14ac:dyDescent="0.2">
      <c r="B25" s="90"/>
      <c r="C25" s="152"/>
      <c r="D25" s="153" t="s">
        <v>343</v>
      </c>
      <c r="F25" s="154"/>
      <c r="G25" s="155"/>
      <c r="H25" s="154"/>
      <c r="I25" s="154"/>
      <c r="J25" s="152"/>
      <c r="K25" s="90"/>
      <c r="L25" s="90"/>
      <c r="M25" s="90"/>
      <c r="N25" s="90"/>
      <c r="O25" s="90"/>
      <c r="P25" s="90"/>
      <c r="Q25" s="90"/>
      <c r="R25" s="19"/>
      <c r="S25" s="130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BI62"/>
  <sheetViews>
    <sheetView view="pageBreakPreview" topLeftCell="B1" zoomScale="60" zoomScaleNormal="85" workbookViewId="0">
      <selection activeCell="B1" sqref="B1"/>
    </sheetView>
  </sheetViews>
  <sheetFormatPr defaultColWidth="9" defaultRowHeight="13" x14ac:dyDescent="0.2"/>
  <cols>
    <col min="1" max="1" width="0" style="1" hidden="1" customWidth="1"/>
    <col min="2" max="2" width="0.7265625" style="3" customWidth="1"/>
    <col min="3" max="11" width="2.08984375" style="3" customWidth="1"/>
    <col min="12" max="12" width="13.26953125" style="3" customWidth="1"/>
    <col min="13" max="13" width="21.6328125" style="3" bestFit="1" customWidth="1"/>
    <col min="14" max="14" width="3" style="3" customWidth="1"/>
    <col min="15" max="15" width="0.7265625" style="51" customWidth="1"/>
    <col min="16" max="16" width="9" style="6"/>
    <col min="17" max="17" width="0" style="6" hidden="1" customWidth="1"/>
    <col min="18" max="16384" width="9" style="6"/>
  </cols>
  <sheetData>
    <row r="1" spans="1:61" s="51" customFormat="1" x14ac:dyDescent="0.2">
      <c r="A1" s="1"/>
      <c r="B1" s="156"/>
      <c r="C1" s="156"/>
      <c r="D1" s="50"/>
      <c r="E1" s="50"/>
      <c r="F1" s="50"/>
      <c r="G1" s="50"/>
      <c r="H1" s="50"/>
      <c r="I1" s="3"/>
      <c r="J1" s="3"/>
      <c r="K1" s="3"/>
      <c r="L1" s="3"/>
      <c r="M1" s="3"/>
      <c r="N1" s="3"/>
    </row>
    <row r="2" spans="1:61" s="51" customFormat="1" ht="23.5" x14ac:dyDescent="0.2">
      <c r="A2" s="1"/>
      <c r="B2" s="157"/>
      <c r="C2" s="295" t="s">
        <v>362</v>
      </c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61" s="51" customFormat="1" ht="14" x14ac:dyDescent="0.2">
      <c r="A3" s="158"/>
      <c r="B3" s="159"/>
      <c r="C3" s="296" t="s">
        <v>363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</row>
    <row r="4" spans="1:61" s="51" customFormat="1" ht="14" x14ac:dyDescent="0.2">
      <c r="A4" s="158"/>
      <c r="B4" s="159"/>
      <c r="C4" s="296" t="s">
        <v>364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</row>
    <row r="5" spans="1:61" s="51" customFormat="1" ht="13.5" thickBot="1" x14ac:dyDescent="0.25">
      <c r="A5" s="158"/>
      <c r="B5" s="159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 t="s">
        <v>353</v>
      </c>
    </row>
    <row r="6" spans="1:61" s="51" customFormat="1" x14ac:dyDescent="0.2">
      <c r="A6" s="158"/>
      <c r="B6" s="159"/>
      <c r="C6" s="297" t="s">
        <v>0</v>
      </c>
      <c r="D6" s="298"/>
      <c r="E6" s="298"/>
      <c r="F6" s="298"/>
      <c r="G6" s="298"/>
      <c r="H6" s="298"/>
      <c r="I6" s="298"/>
      <c r="J6" s="299"/>
      <c r="K6" s="299"/>
      <c r="L6" s="300"/>
      <c r="M6" s="304" t="s">
        <v>332</v>
      </c>
      <c r="N6" s="305"/>
    </row>
    <row r="7" spans="1:61" s="51" customFormat="1" ht="13.5" thickBot="1" x14ac:dyDescent="0.25">
      <c r="A7" s="158" t="s">
        <v>330</v>
      </c>
      <c r="B7" s="159"/>
      <c r="C7" s="301"/>
      <c r="D7" s="302"/>
      <c r="E7" s="302"/>
      <c r="F7" s="302"/>
      <c r="G7" s="302"/>
      <c r="H7" s="302"/>
      <c r="I7" s="302"/>
      <c r="J7" s="302"/>
      <c r="K7" s="302"/>
      <c r="L7" s="303"/>
      <c r="M7" s="306"/>
      <c r="N7" s="307"/>
    </row>
    <row r="8" spans="1:61" s="51" customFormat="1" x14ac:dyDescent="0.2">
      <c r="A8" s="162"/>
      <c r="B8" s="163"/>
      <c r="C8" s="164" t="s">
        <v>348</v>
      </c>
      <c r="D8" s="165"/>
      <c r="E8" s="165"/>
      <c r="F8" s="166"/>
      <c r="G8" s="166"/>
      <c r="H8" s="167"/>
      <c r="I8" s="166"/>
      <c r="J8" s="167"/>
      <c r="K8" s="167"/>
      <c r="L8" s="168"/>
      <c r="M8" s="169"/>
      <c r="N8" s="170"/>
      <c r="BI8" s="224"/>
    </row>
    <row r="9" spans="1:61" s="51" customFormat="1" x14ac:dyDescent="0.2">
      <c r="A9" s="1" t="s">
        <v>245</v>
      </c>
      <c r="B9" s="3"/>
      <c r="C9" s="171"/>
      <c r="D9" s="172" t="s">
        <v>246</v>
      </c>
      <c r="E9" s="172"/>
      <c r="F9" s="173"/>
      <c r="G9" s="173"/>
      <c r="H9" s="160"/>
      <c r="I9" s="173"/>
      <c r="J9" s="160"/>
      <c r="K9" s="160"/>
      <c r="L9" s="174"/>
      <c r="M9" s="175">
        <v>6172150</v>
      </c>
      <c r="N9" s="176" t="s">
        <v>357</v>
      </c>
      <c r="Q9" s="51">
        <f>IF(AND(Q10="-",Q15="-"),"-",SUM(Q10,Q15))</f>
        <v>6172149803</v>
      </c>
      <c r="BI9" s="224"/>
    </row>
    <row r="10" spans="1:61" s="51" customFormat="1" x14ac:dyDescent="0.2">
      <c r="A10" s="1" t="s">
        <v>247</v>
      </c>
      <c r="B10" s="3"/>
      <c r="C10" s="171"/>
      <c r="D10" s="172"/>
      <c r="E10" s="172" t="s">
        <v>248</v>
      </c>
      <c r="F10" s="173"/>
      <c r="G10" s="173"/>
      <c r="H10" s="173"/>
      <c r="I10" s="173"/>
      <c r="J10" s="160"/>
      <c r="K10" s="160"/>
      <c r="L10" s="174"/>
      <c r="M10" s="175">
        <v>3017355</v>
      </c>
      <c r="N10" s="176" t="s">
        <v>357</v>
      </c>
      <c r="Q10" s="51">
        <f>IF(COUNTIF(Q11:Q14,"-")=COUNTA(Q11:Q14),"-",SUM(Q11:Q14))</f>
        <v>3017355001</v>
      </c>
      <c r="BI10" s="224"/>
    </row>
    <row r="11" spans="1:61" s="51" customFormat="1" x14ac:dyDescent="0.2">
      <c r="A11" s="1" t="s">
        <v>249</v>
      </c>
      <c r="B11" s="3"/>
      <c r="C11" s="171"/>
      <c r="D11" s="172"/>
      <c r="E11" s="172"/>
      <c r="F11" s="173" t="s">
        <v>250</v>
      </c>
      <c r="G11" s="173"/>
      <c r="H11" s="173"/>
      <c r="I11" s="173"/>
      <c r="J11" s="160"/>
      <c r="K11" s="160"/>
      <c r="L11" s="174"/>
      <c r="M11" s="175">
        <v>1081650</v>
      </c>
      <c r="N11" s="176"/>
      <c r="Q11" s="51">
        <v>1081649806</v>
      </c>
      <c r="BI11" s="224"/>
    </row>
    <row r="12" spans="1:61" s="51" customFormat="1" x14ac:dyDescent="0.2">
      <c r="A12" s="1" t="s">
        <v>251</v>
      </c>
      <c r="B12" s="3"/>
      <c r="C12" s="171"/>
      <c r="D12" s="172"/>
      <c r="E12" s="172"/>
      <c r="F12" s="173" t="s">
        <v>252</v>
      </c>
      <c r="G12" s="173"/>
      <c r="H12" s="173"/>
      <c r="I12" s="173"/>
      <c r="J12" s="160"/>
      <c r="K12" s="160"/>
      <c r="L12" s="174"/>
      <c r="M12" s="175">
        <v>1818262</v>
      </c>
      <c r="N12" s="176"/>
      <c r="Q12" s="51">
        <v>1818261501</v>
      </c>
      <c r="BI12" s="224"/>
    </row>
    <row r="13" spans="1:61" s="51" customFormat="1" x14ac:dyDescent="0.2">
      <c r="A13" s="1" t="s">
        <v>253</v>
      </c>
      <c r="B13" s="3"/>
      <c r="C13" s="177"/>
      <c r="D13" s="160"/>
      <c r="E13" s="160"/>
      <c r="F13" s="160" t="s">
        <v>254</v>
      </c>
      <c r="G13" s="160"/>
      <c r="H13" s="160"/>
      <c r="I13" s="160"/>
      <c r="J13" s="160"/>
      <c r="K13" s="160"/>
      <c r="L13" s="174"/>
      <c r="M13" s="175">
        <v>67664</v>
      </c>
      <c r="N13" s="176"/>
      <c r="Q13" s="51">
        <v>67663837</v>
      </c>
      <c r="BI13" s="224"/>
    </row>
    <row r="14" spans="1:61" s="51" customFormat="1" x14ac:dyDescent="0.2">
      <c r="A14" s="1" t="s">
        <v>255</v>
      </c>
      <c r="B14" s="3"/>
      <c r="C14" s="178"/>
      <c r="D14" s="179"/>
      <c r="E14" s="160"/>
      <c r="F14" s="179" t="s">
        <v>256</v>
      </c>
      <c r="G14" s="179"/>
      <c r="H14" s="179"/>
      <c r="I14" s="179"/>
      <c r="J14" s="160"/>
      <c r="K14" s="160"/>
      <c r="L14" s="174"/>
      <c r="M14" s="175">
        <v>49780</v>
      </c>
      <c r="N14" s="176"/>
      <c r="Q14" s="51">
        <v>49779857</v>
      </c>
      <c r="BI14" s="224"/>
    </row>
    <row r="15" spans="1:61" s="51" customFormat="1" x14ac:dyDescent="0.2">
      <c r="A15" s="1" t="s">
        <v>257</v>
      </c>
      <c r="B15" s="3"/>
      <c r="C15" s="177"/>
      <c r="D15" s="179"/>
      <c r="E15" s="160" t="s">
        <v>258</v>
      </c>
      <c r="F15" s="179"/>
      <c r="G15" s="179"/>
      <c r="H15" s="179"/>
      <c r="I15" s="179"/>
      <c r="J15" s="160"/>
      <c r="K15" s="160"/>
      <c r="L15" s="174"/>
      <c r="M15" s="175">
        <v>3154795</v>
      </c>
      <c r="N15" s="176"/>
      <c r="Q15" s="51">
        <f>IF(COUNTIF(Q16:Q19,"-")=COUNTA(Q16:Q19),"-",SUM(Q16:Q19))</f>
        <v>3154794802</v>
      </c>
      <c r="BI15" s="224"/>
    </row>
    <row r="16" spans="1:61" s="51" customFormat="1" x14ac:dyDescent="0.2">
      <c r="A16" s="1" t="s">
        <v>259</v>
      </c>
      <c r="B16" s="3"/>
      <c r="C16" s="177"/>
      <c r="D16" s="179"/>
      <c r="E16" s="179"/>
      <c r="F16" s="160" t="s">
        <v>260</v>
      </c>
      <c r="G16" s="179"/>
      <c r="H16" s="179"/>
      <c r="I16" s="179"/>
      <c r="J16" s="160"/>
      <c r="K16" s="160"/>
      <c r="L16" s="174"/>
      <c r="M16" s="175">
        <v>2629053</v>
      </c>
      <c r="N16" s="176"/>
      <c r="Q16" s="51">
        <v>2629053291</v>
      </c>
      <c r="BI16" s="224"/>
    </row>
    <row r="17" spans="1:61" s="51" customFormat="1" x14ac:dyDescent="0.2">
      <c r="A17" s="1" t="s">
        <v>261</v>
      </c>
      <c r="B17" s="3"/>
      <c r="C17" s="177"/>
      <c r="D17" s="179"/>
      <c r="E17" s="179"/>
      <c r="F17" s="160" t="s">
        <v>262</v>
      </c>
      <c r="G17" s="179"/>
      <c r="H17" s="179"/>
      <c r="I17" s="179"/>
      <c r="J17" s="160"/>
      <c r="K17" s="160"/>
      <c r="L17" s="174"/>
      <c r="M17" s="175">
        <v>260101</v>
      </c>
      <c r="N17" s="176"/>
      <c r="Q17" s="51">
        <v>260100560</v>
      </c>
      <c r="BI17" s="224"/>
    </row>
    <row r="18" spans="1:61" s="51" customFormat="1" x14ac:dyDescent="0.2">
      <c r="A18" s="1" t="s">
        <v>263</v>
      </c>
      <c r="B18" s="3"/>
      <c r="C18" s="177"/>
      <c r="D18" s="160"/>
      <c r="E18" s="179"/>
      <c r="F18" s="160" t="s">
        <v>264</v>
      </c>
      <c r="G18" s="179"/>
      <c r="H18" s="179"/>
      <c r="I18" s="179"/>
      <c r="J18" s="160"/>
      <c r="K18" s="160"/>
      <c r="L18" s="174"/>
      <c r="M18" s="175">
        <v>0</v>
      </c>
      <c r="N18" s="180"/>
      <c r="Q18" s="51">
        <v>0</v>
      </c>
      <c r="BI18" s="224"/>
    </row>
    <row r="19" spans="1:61" s="51" customFormat="1" x14ac:dyDescent="0.2">
      <c r="A19" s="1" t="s">
        <v>265</v>
      </c>
      <c r="B19" s="3"/>
      <c r="C19" s="177"/>
      <c r="D19" s="160"/>
      <c r="E19" s="181"/>
      <c r="F19" s="179" t="s">
        <v>256</v>
      </c>
      <c r="G19" s="160"/>
      <c r="H19" s="179"/>
      <c r="I19" s="179"/>
      <c r="J19" s="160"/>
      <c r="K19" s="160"/>
      <c r="L19" s="174"/>
      <c r="M19" s="175">
        <v>265641</v>
      </c>
      <c r="N19" s="176"/>
      <c r="Q19" s="51">
        <v>265640951</v>
      </c>
      <c r="BI19" s="224"/>
    </row>
    <row r="20" spans="1:61" s="51" customFormat="1" x14ac:dyDescent="0.2">
      <c r="A20" s="1" t="s">
        <v>266</v>
      </c>
      <c r="B20" s="3"/>
      <c r="C20" s="177"/>
      <c r="D20" s="160" t="s">
        <v>267</v>
      </c>
      <c r="E20" s="181"/>
      <c r="F20" s="179"/>
      <c r="G20" s="179"/>
      <c r="H20" s="179"/>
      <c r="I20" s="179"/>
      <c r="J20" s="160"/>
      <c r="K20" s="160"/>
      <c r="L20" s="174"/>
      <c r="M20" s="175">
        <v>6508916</v>
      </c>
      <c r="N20" s="176" t="s">
        <v>357</v>
      </c>
      <c r="Q20" s="51">
        <f>IF(COUNTIF(Q21:Q24,"-")=COUNTA(Q21:Q24),"-",SUM(Q21:Q24))</f>
        <v>6508915764</v>
      </c>
      <c r="BI20" s="224"/>
    </row>
    <row r="21" spans="1:61" s="51" customFormat="1" x14ac:dyDescent="0.2">
      <c r="A21" s="1" t="s">
        <v>268</v>
      </c>
      <c r="B21" s="3"/>
      <c r="C21" s="177"/>
      <c r="D21" s="160"/>
      <c r="E21" s="181" t="s">
        <v>269</v>
      </c>
      <c r="F21" s="179"/>
      <c r="G21" s="179"/>
      <c r="H21" s="179"/>
      <c r="I21" s="179"/>
      <c r="J21" s="160"/>
      <c r="K21" s="160"/>
      <c r="L21" s="174"/>
      <c r="M21" s="175">
        <v>4364232</v>
      </c>
      <c r="N21" s="176"/>
      <c r="Q21" s="51">
        <v>4364232352</v>
      </c>
      <c r="BI21" s="224"/>
    </row>
    <row r="22" spans="1:61" s="51" customFormat="1" x14ac:dyDescent="0.2">
      <c r="A22" s="1" t="s">
        <v>270</v>
      </c>
      <c r="B22" s="3"/>
      <c r="C22" s="177"/>
      <c r="D22" s="160"/>
      <c r="E22" s="181" t="s">
        <v>271</v>
      </c>
      <c r="F22" s="179"/>
      <c r="G22" s="179"/>
      <c r="H22" s="179"/>
      <c r="I22" s="179"/>
      <c r="J22" s="160"/>
      <c r="K22" s="160"/>
      <c r="L22" s="174"/>
      <c r="M22" s="175">
        <v>1654803</v>
      </c>
      <c r="N22" s="176"/>
      <c r="Q22" s="51">
        <v>1654803023</v>
      </c>
      <c r="BI22" s="224"/>
    </row>
    <row r="23" spans="1:61" s="51" customFormat="1" x14ac:dyDescent="0.2">
      <c r="A23" s="1" t="s">
        <v>272</v>
      </c>
      <c r="B23" s="3"/>
      <c r="C23" s="177"/>
      <c r="D23" s="160"/>
      <c r="E23" s="181" t="s">
        <v>273</v>
      </c>
      <c r="F23" s="179"/>
      <c r="G23" s="179"/>
      <c r="H23" s="179"/>
      <c r="I23" s="179"/>
      <c r="J23" s="160"/>
      <c r="K23" s="160"/>
      <c r="L23" s="174"/>
      <c r="M23" s="175">
        <v>249404</v>
      </c>
      <c r="N23" s="176"/>
      <c r="Q23" s="51">
        <v>249404167</v>
      </c>
      <c r="BI23" s="224"/>
    </row>
    <row r="24" spans="1:61" s="51" customFormat="1" x14ac:dyDescent="0.2">
      <c r="A24" s="1" t="s">
        <v>274</v>
      </c>
      <c r="B24" s="3"/>
      <c r="C24" s="177"/>
      <c r="D24" s="160"/>
      <c r="E24" s="181" t="s">
        <v>275</v>
      </c>
      <c r="F24" s="179"/>
      <c r="G24" s="179"/>
      <c r="H24" s="179"/>
      <c r="I24" s="181"/>
      <c r="J24" s="160"/>
      <c r="K24" s="160"/>
      <c r="L24" s="174"/>
      <c r="M24" s="175">
        <v>240476</v>
      </c>
      <c r="N24" s="176"/>
      <c r="Q24" s="51">
        <v>240476222</v>
      </c>
      <c r="BI24" s="224"/>
    </row>
    <row r="25" spans="1:61" s="51" customFormat="1" x14ac:dyDescent="0.2">
      <c r="A25" s="1" t="s">
        <v>276</v>
      </c>
      <c r="B25" s="3"/>
      <c r="C25" s="177"/>
      <c r="D25" s="160" t="s">
        <v>277</v>
      </c>
      <c r="E25" s="181"/>
      <c r="F25" s="179"/>
      <c r="G25" s="179"/>
      <c r="H25" s="179"/>
      <c r="I25" s="181"/>
      <c r="J25" s="160"/>
      <c r="K25" s="160"/>
      <c r="L25" s="174"/>
      <c r="M25" s="175">
        <v>0</v>
      </c>
      <c r="N25" s="176"/>
      <c r="Q25" s="51">
        <f>IF(COUNTIF(Q26:Q27,"-")=COUNTA(Q26:Q27),"-",SUM(Q26:Q27))</f>
        <v>0</v>
      </c>
      <c r="BI25" s="224"/>
    </row>
    <row r="26" spans="1:61" s="51" customFormat="1" x14ac:dyDescent="0.2">
      <c r="A26" s="1" t="s">
        <v>278</v>
      </c>
      <c r="B26" s="3"/>
      <c r="C26" s="177"/>
      <c r="D26" s="160"/>
      <c r="E26" s="181" t="s">
        <v>279</v>
      </c>
      <c r="F26" s="179"/>
      <c r="G26" s="179"/>
      <c r="H26" s="179"/>
      <c r="I26" s="179"/>
      <c r="J26" s="160"/>
      <c r="K26" s="160"/>
      <c r="L26" s="174"/>
      <c r="M26" s="175">
        <v>0</v>
      </c>
      <c r="N26" s="176"/>
      <c r="Q26" s="51">
        <v>0</v>
      </c>
      <c r="BI26" s="224"/>
    </row>
    <row r="27" spans="1:61" s="51" customFormat="1" x14ac:dyDescent="0.2">
      <c r="A27" s="1" t="s">
        <v>280</v>
      </c>
      <c r="B27" s="3"/>
      <c r="C27" s="177"/>
      <c r="D27" s="160"/>
      <c r="E27" s="181" t="s">
        <v>256</v>
      </c>
      <c r="F27" s="179"/>
      <c r="G27" s="179"/>
      <c r="H27" s="179"/>
      <c r="I27" s="179"/>
      <c r="J27" s="160"/>
      <c r="K27" s="160"/>
      <c r="L27" s="174"/>
      <c r="M27" s="175">
        <v>0</v>
      </c>
      <c r="N27" s="176"/>
      <c r="Q27" s="51">
        <v>0</v>
      </c>
      <c r="BI27" s="224"/>
    </row>
    <row r="28" spans="1:61" s="51" customFormat="1" x14ac:dyDescent="0.2">
      <c r="A28" s="1" t="s">
        <v>281</v>
      </c>
      <c r="B28" s="3"/>
      <c r="C28" s="177"/>
      <c r="D28" s="160" t="s">
        <v>282</v>
      </c>
      <c r="E28" s="181"/>
      <c r="F28" s="179"/>
      <c r="G28" s="179"/>
      <c r="H28" s="179"/>
      <c r="I28" s="179"/>
      <c r="J28" s="160"/>
      <c r="K28" s="160"/>
      <c r="L28" s="174"/>
      <c r="M28" s="175">
        <v>0</v>
      </c>
      <c r="N28" s="176"/>
      <c r="Q28" s="51">
        <v>0</v>
      </c>
      <c r="BI28" s="224"/>
    </row>
    <row r="29" spans="1:61" s="51" customFormat="1" x14ac:dyDescent="0.2">
      <c r="A29" s="1" t="s">
        <v>243</v>
      </c>
      <c r="B29" s="3"/>
      <c r="C29" s="182" t="s">
        <v>244</v>
      </c>
      <c r="D29" s="183"/>
      <c r="E29" s="184"/>
      <c r="F29" s="185"/>
      <c r="G29" s="185"/>
      <c r="H29" s="185"/>
      <c r="I29" s="185"/>
      <c r="J29" s="183"/>
      <c r="K29" s="183"/>
      <c r="L29" s="186"/>
      <c r="M29" s="187">
        <v>336766</v>
      </c>
      <c r="N29" s="188"/>
      <c r="Q29" s="51">
        <f>IF(COUNTIF(Q9:Q28,"-")=COUNTA(Q9:Q28),"-",SUM(Q20,Q28)-SUM(Q9,Q25))</f>
        <v>336765961</v>
      </c>
      <c r="BI29" s="224"/>
    </row>
    <row r="30" spans="1:61" s="51" customFormat="1" x14ac:dyDescent="0.2">
      <c r="A30" s="1"/>
      <c r="B30" s="3"/>
      <c r="C30" s="177" t="s">
        <v>349</v>
      </c>
      <c r="D30" s="160"/>
      <c r="E30" s="181"/>
      <c r="F30" s="179"/>
      <c r="G30" s="179"/>
      <c r="H30" s="179"/>
      <c r="I30" s="181"/>
      <c r="J30" s="160"/>
      <c r="K30" s="160"/>
      <c r="L30" s="174"/>
      <c r="M30" s="189"/>
      <c r="N30" s="190"/>
      <c r="BI30" s="224"/>
    </row>
    <row r="31" spans="1:61" s="51" customFormat="1" x14ac:dyDescent="0.2">
      <c r="A31" s="1" t="s">
        <v>285</v>
      </c>
      <c r="B31" s="3"/>
      <c r="C31" s="177"/>
      <c r="D31" s="160" t="s">
        <v>286</v>
      </c>
      <c r="E31" s="181"/>
      <c r="F31" s="179"/>
      <c r="G31" s="179"/>
      <c r="H31" s="179"/>
      <c r="I31" s="179"/>
      <c r="J31" s="160"/>
      <c r="K31" s="160"/>
      <c r="L31" s="174"/>
      <c r="M31" s="175">
        <v>1288921</v>
      </c>
      <c r="N31" s="176"/>
      <c r="Q31" s="51">
        <f>IF(COUNTIF(Q32:Q36,"-")=COUNTA(Q32:Q36),"-",SUM(Q32:Q36))</f>
        <v>1288920786</v>
      </c>
      <c r="BI31" s="224"/>
    </row>
    <row r="32" spans="1:61" s="51" customFormat="1" x14ac:dyDescent="0.2">
      <c r="A32" s="1" t="s">
        <v>287</v>
      </c>
      <c r="B32" s="3"/>
      <c r="C32" s="177"/>
      <c r="D32" s="160"/>
      <c r="E32" s="181" t="s">
        <v>288</v>
      </c>
      <c r="F32" s="179"/>
      <c r="G32" s="179"/>
      <c r="H32" s="179"/>
      <c r="I32" s="179"/>
      <c r="J32" s="160"/>
      <c r="K32" s="160"/>
      <c r="L32" s="174"/>
      <c r="M32" s="175">
        <v>851634</v>
      </c>
      <c r="N32" s="176"/>
      <c r="Q32" s="51">
        <v>851633573</v>
      </c>
      <c r="BI32" s="224"/>
    </row>
    <row r="33" spans="1:61" s="51" customFormat="1" x14ac:dyDescent="0.2">
      <c r="A33" s="1" t="s">
        <v>289</v>
      </c>
      <c r="B33" s="3"/>
      <c r="C33" s="177"/>
      <c r="D33" s="160"/>
      <c r="E33" s="181" t="s">
        <v>290</v>
      </c>
      <c r="F33" s="179"/>
      <c r="G33" s="179"/>
      <c r="H33" s="179"/>
      <c r="I33" s="179"/>
      <c r="J33" s="160"/>
      <c r="K33" s="160"/>
      <c r="L33" s="174"/>
      <c r="M33" s="175">
        <v>411135</v>
      </c>
      <c r="N33" s="176"/>
      <c r="Q33" s="51">
        <v>411135213</v>
      </c>
      <c r="BI33" s="224"/>
    </row>
    <row r="34" spans="1:61" s="51" customFormat="1" x14ac:dyDescent="0.2">
      <c r="A34" s="1" t="s">
        <v>291</v>
      </c>
      <c r="B34" s="3"/>
      <c r="C34" s="177"/>
      <c r="D34" s="160"/>
      <c r="E34" s="181" t="s">
        <v>292</v>
      </c>
      <c r="F34" s="179"/>
      <c r="G34" s="179"/>
      <c r="H34" s="179"/>
      <c r="I34" s="179"/>
      <c r="J34" s="160"/>
      <c r="K34" s="160"/>
      <c r="L34" s="174"/>
      <c r="M34" s="175">
        <v>0</v>
      </c>
      <c r="N34" s="176"/>
      <c r="Q34" s="51">
        <v>0</v>
      </c>
      <c r="BI34" s="224"/>
    </row>
    <row r="35" spans="1:61" s="51" customFormat="1" x14ac:dyDescent="0.2">
      <c r="A35" s="1" t="s">
        <v>293</v>
      </c>
      <c r="B35" s="3"/>
      <c r="C35" s="177"/>
      <c r="D35" s="160"/>
      <c r="E35" s="181" t="s">
        <v>294</v>
      </c>
      <c r="F35" s="179"/>
      <c r="G35" s="179"/>
      <c r="H35" s="179"/>
      <c r="I35" s="179"/>
      <c r="J35" s="160"/>
      <c r="K35" s="160"/>
      <c r="L35" s="174"/>
      <c r="M35" s="175">
        <v>26152</v>
      </c>
      <c r="N35" s="176"/>
      <c r="Q35" s="51">
        <v>26152000</v>
      </c>
      <c r="BI35" s="224"/>
    </row>
    <row r="36" spans="1:61" s="51" customFormat="1" x14ac:dyDescent="0.2">
      <c r="A36" s="1" t="s">
        <v>295</v>
      </c>
      <c r="B36" s="3"/>
      <c r="C36" s="177"/>
      <c r="D36" s="160"/>
      <c r="E36" s="181" t="s">
        <v>256</v>
      </c>
      <c r="F36" s="179"/>
      <c r="G36" s="179"/>
      <c r="H36" s="179"/>
      <c r="I36" s="179"/>
      <c r="J36" s="160"/>
      <c r="K36" s="160"/>
      <c r="L36" s="174"/>
      <c r="M36" s="175">
        <v>0</v>
      </c>
      <c r="N36" s="176"/>
      <c r="Q36" s="51">
        <v>0</v>
      </c>
      <c r="BI36" s="224"/>
    </row>
    <row r="37" spans="1:61" s="51" customFormat="1" x14ac:dyDescent="0.2">
      <c r="A37" s="1" t="s">
        <v>296</v>
      </c>
      <c r="B37" s="3"/>
      <c r="C37" s="177"/>
      <c r="D37" s="160" t="s">
        <v>297</v>
      </c>
      <c r="E37" s="181"/>
      <c r="F37" s="179"/>
      <c r="G37" s="179"/>
      <c r="H37" s="179"/>
      <c r="I37" s="181"/>
      <c r="J37" s="160"/>
      <c r="K37" s="160"/>
      <c r="L37" s="174"/>
      <c r="M37" s="175">
        <v>910430</v>
      </c>
      <c r="N37" s="176"/>
      <c r="Q37" s="51">
        <f>IF(COUNTIF(Q38:Q42,"-")=COUNTA(Q38:Q42),"-",SUM(Q38:Q42))</f>
        <v>910429863</v>
      </c>
      <c r="BI37" s="224"/>
    </row>
    <row r="38" spans="1:61" s="51" customFormat="1" x14ac:dyDescent="0.2">
      <c r="A38" s="1" t="s">
        <v>298</v>
      </c>
      <c r="B38" s="3"/>
      <c r="C38" s="177"/>
      <c r="D38" s="160"/>
      <c r="E38" s="181" t="s">
        <v>271</v>
      </c>
      <c r="F38" s="179"/>
      <c r="G38" s="179"/>
      <c r="H38" s="179"/>
      <c r="I38" s="181"/>
      <c r="J38" s="160"/>
      <c r="K38" s="160"/>
      <c r="L38" s="174"/>
      <c r="M38" s="175">
        <v>241905</v>
      </c>
      <c r="N38" s="176"/>
      <c r="Q38" s="51">
        <v>241905000</v>
      </c>
      <c r="BI38" s="224"/>
    </row>
    <row r="39" spans="1:61" s="51" customFormat="1" x14ac:dyDescent="0.2">
      <c r="A39" s="1" t="s">
        <v>299</v>
      </c>
      <c r="B39" s="3"/>
      <c r="C39" s="177"/>
      <c r="D39" s="160"/>
      <c r="E39" s="181" t="s">
        <v>300</v>
      </c>
      <c r="F39" s="179"/>
      <c r="G39" s="179"/>
      <c r="H39" s="179"/>
      <c r="I39" s="181"/>
      <c r="J39" s="160"/>
      <c r="K39" s="160"/>
      <c r="L39" s="174"/>
      <c r="M39" s="175">
        <v>641591</v>
      </c>
      <c r="N39" s="176"/>
      <c r="Q39" s="51">
        <v>641591213</v>
      </c>
      <c r="BI39" s="224"/>
    </row>
    <row r="40" spans="1:61" s="51" customFormat="1" x14ac:dyDescent="0.2">
      <c r="A40" s="1" t="s">
        <v>301</v>
      </c>
      <c r="B40" s="3"/>
      <c r="C40" s="177"/>
      <c r="D40" s="160"/>
      <c r="E40" s="181" t="s">
        <v>302</v>
      </c>
      <c r="F40" s="179"/>
      <c r="G40" s="160"/>
      <c r="H40" s="179"/>
      <c r="I40" s="179"/>
      <c r="J40" s="160"/>
      <c r="K40" s="160"/>
      <c r="L40" s="174"/>
      <c r="M40" s="175">
        <v>26745</v>
      </c>
      <c r="N40" s="176"/>
      <c r="Q40" s="51">
        <v>26745000</v>
      </c>
      <c r="BI40" s="224"/>
    </row>
    <row r="41" spans="1:61" s="51" customFormat="1" x14ac:dyDescent="0.2">
      <c r="A41" s="1" t="s">
        <v>303</v>
      </c>
      <c r="B41" s="3"/>
      <c r="C41" s="177"/>
      <c r="D41" s="160"/>
      <c r="E41" s="181" t="s">
        <v>304</v>
      </c>
      <c r="F41" s="179"/>
      <c r="G41" s="160"/>
      <c r="H41" s="179"/>
      <c r="I41" s="179"/>
      <c r="J41" s="160"/>
      <c r="K41" s="160"/>
      <c r="L41" s="174"/>
      <c r="M41" s="175">
        <v>189</v>
      </c>
      <c r="N41" s="176"/>
      <c r="Q41" s="51">
        <v>188650</v>
      </c>
      <c r="BI41" s="224"/>
    </row>
    <row r="42" spans="1:61" s="51" customFormat="1" x14ac:dyDescent="0.2">
      <c r="A42" s="1" t="s">
        <v>305</v>
      </c>
      <c r="B42" s="3"/>
      <c r="C42" s="177"/>
      <c r="D42" s="160"/>
      <c r="E42" s="181" t="s">
        <v>275</v>
      </c>
      <c r="F42" s="179"/>
      <c r="G42" s="179"/>
      <c r="H42" s="179"/>
      <c r="I42" s="179"/>
      <c r="J42" s="160"/>
      <c r="K42" s="160"/>
      <c r="L42" s="174"/>
      <c r="M42" s="175">
        <v>0</v>
      </c>
      <c r="N42" s="176"/>
      <c r="Q42" s="51">
        <v>0</v>
      </c>
      <c r="BI42" s="224"/>
    </row>
    <row r="43" spans="1:61" s="51" customFormat="1" x14ac:dyDescent="0.2">
      <c r="A43" s="1" t="s">
        <v>283</v>
      </c>
      <c r="B43" s="3"/>
      <c r="C43" s="182" t="s">
        <v>284</v>
      </c>
      <c r="D43" s="183"/>
      <c r="E43" s="184"/>
      <c r="F43" s="185"/>
      <c r="G43" s="185"/>
      <c r="H43" s="185"/>
      <c r="I43" s="185"/>
      <c r="J43" s="183"/>
      <c r="K43" s="183"/>
      <c r="L43" s="186"/>
      <c r="M43" s="187">
        <v>-378491</v>
      </c>
      <c r="N43" s="188"/>
      <c r="Q43" s="51">
        <f>IF(AND(Q31="-",Q37="-"),"-",SUM(Q37)-SUM(Q31))</f>
        <v>-378490923</v>
      </c>
      <c r="BI43" s="224"/>
    </row>
    <row r="44" spans="1:61" s="51" customFormat="1" x14ac:dyDescent="0.2">
      <c r="A44" s="1"/>
      <c r="B44" s="3"/>
      <c r="C44" s="177" t="s">
        <v>350</v>
      </c>
      <c r="D44" s="160"/>
      <c r="E44" s="181"/>
      <c r="F44" s="179"/>
      <c r="G44" s="179"/>
      <c r="H44" s="179"/>
      <c r="I44" s="179"/>
      <c r="J44" s="160"/>
      <c r="K44" s="160"/>
      <c r="L44" s="174"/>
      <c r="M44" s="189"/>
      <c r="N44" s="190"/>
      <c r="BI44" s="224"/>
    </row>
    <row r="45" spans="1:61" s="51" customFormat="1" x14ac:dyDescent="0.2">
      <c r="A45" s="1" t="s">
        <v>308</v>
      </c>
      <c r="B45" s="3"/>
      <c r="C45" s="177"/>
      <c r="D45" s="160" t="s">
        <v>309</v>
      </c>
      <c r="E45" s="181"/>
      <c r="F45" s="179"/>
      <c r="G45" s="179"/>
      <c r="H45" s="179"/>
      <c r="I45" s="179"/>
      <c r="J45" s="160"/>
      <c r="K45" s="160"/>
      <c r="L45" s="174"/>
      <c r="M45" s="175">
        <v>840715</v>
      </c>
      <c r="N45" s="176"/>
      <c r="Q45" s="51">
        <f>IF(COUNTIF(Q46:Q47,"-")=COUNTA(Q46:Q47),"-",SUM(Q46:Q47))</f>
        <v>840715136</v>
      </c>
      <c r="BI45" s="224"/>
    </row>
    <row r="46" spans="1:61" s="51" customFormat="1" x14ac:dyDescent="0.2">
      <c r="A46" s="1" t="s">
        <v>310</v>
      </c>
      <c r="B46" s="3"/>
      <c r="C46" s="177"/>
      <c r="D46" s="160"/>
      <c r="E46" s="181" t="s">
        <v>351</v>
      </c>
      <c r="F46" s="179"/>
      <c r="G46" s="179"/>
      <c r="H46" s="179"/>
      <c r="I46" s="179"/>
      <c r="J46" s="160"/>
      <c r="K46" s="160"/>
      <c r="L46" s="174"/>
      <c r="M46" s="175">
        <v>840715</v>
      </c>
      <c r="N46" s="176"/>
      <c r="Q46" s="51">
        <v>840715136</v>
      </c>
      <c r="BI46" s="224"/>
    </row>
    <row r="47" spans="1:61" s="51" customFormat="1" x14ac:dyDescent="0.2">
      <c r="A47" s="1" t="s">
        <v>311</v>
      </c>
      <c r="B47" s="3"/>
      <c r="C47" s="177"/>
      <c r="D47" s="160"/>
      <c r="E47" s="181" t="s">
        <v>256</v>
      </c>
      <c r="F47" s="179"/>
      <c r="G47" s="179"/>
      <c r="H47" s="179"/>
      <c r="I47" s="179"/>
      <c r="J47" s="160"/>
      <c r="K47" s="160"/>
      <c r="L47" s="174"/>
      <c r="M47" s="175">
        <v>0</v>
      </c>
      <c r="N47" s="176"/>
      <c r="Q47" s="51">
        <v>0</v>
      </c>
      <c r="BI47" s="224"/>
    </row>
    <row r="48" spans="1:61" s="51" customFormat="1" x14ac:dyDescent="0.2">
      <c r="A48" s="1" t="s">
        <v>312</v>
      </c>
      <c r="B48" s="3"/>
      <c r="C48" s="177"/>
      <c r="D48" s="160" t="s">
        <v>313</v>
      </c>
      <c r="E48" s="181"/>
      <c r="F48" s="179"/>
      <c r="G48" s="179"/>
      <c r="H48" s="179"/>
      <c r="I48" s="179"/>
      <c r="J48" s="160"/>
      <c r="K48" s="160"/>
      <c r="L48" s="174"/>
      <c r="M48" s="175">
        <v>740800</v>
      </c>
      <c r="N48" s="176"/>
      <c r="Q48" s="51">
        <f>IF(COUNTIF(Q49:Q50,"-")=COUNTA(Q49:Q50),"-",SUM(Q49:Q50))</f>
        <v>740800000</v>
      </c>
      <c r="BI48" s="224"/>
    </row>
    <row r="49" spans="1:61" s="51" customFormat="1" x14ac:dyDescent="0.2">
      <c r="A49" s="1" t="s">
        <v>314</v>
      </c>
      <c r="B49" s="3"/>
      <c r="C49" s="177"/>
      <c r="D49" s="160"/>
      <c r="E49" s="181" t="s">
        <v>352</v>
      </c>
      <c r="F49" s="179"/>
      <c r="G49" s="179"/>
      <c r="H49" s="179"/>
      <c r="I49" s="173"/>
      <c r="J49" s="160"/>
      <c r="K49" s="160"/>
      <c r="L49" s="174"/>
      <c r="M49" s="175">
        <v>740800</v>
      </c>
      <c r="N49" s="176"/>
      <c r="Q49" s="51">
        <v>740800000</v>
      </c>
      <c r="BI49" s="224"/>
    </row>
    <row r="50" spans="1:61" s="51" customFormat="1" x14ac:dyDescent="0.2">
      <c r="A50" s="1" t="s">
        <v>315</v>
      </c>
      <c r="B50" s="3"/>
      <c r="C50" s="177"/>
      <c r="D50" s="160"/>
      <c r="E50" s="181" t="s">
        <v>275</v>
      </c>
      <c r="F50" s="179"/>
      <c r="G50" s="179"/>
      <c r="H50" s="179"/>
      <c r="I50" s="191"/>
      <c r="J50" s="160"/>
      <c r="K50" s="160"/>
      <c r="L50" s="174"/>
      <c r="M50" s="175">
        <v>0</v>
      </c>
      <c r="N50" s="176"/>
      <c r="Q50" s="51">
        <v>0</v>
      </c>
      <c r="BI50" s="224"/>
    </row>
    <row r="51" spans="1:61" s="51" customFormat="1" x14ac:dyDescent="0.2">
      <c r="A51" s="1" t="s">
        <v>306</v>
      </c>
      <c r="B51" s="3"/>
      <c r="C51" s="182" t="s">
        <v>307</v>
      </c>
      <c r="D51" s="183"/>
      <c r="E51" s="184"/>
      <c r="F51" s="185"/>
      <c r="G51" s="185"/>
      <c r="H51" s="185"/>
      <c r="I51" s="192"/>
      <c r="J51" s="183"/>
      <c r="K51" s="183"/>
      <c r="L51" s="186"/>
      <c r="M51" s="187">
        <v>-99915</v>
      </c>
      <c r="N51" s="188"/>
      <c r="Q51" s="51">
        <f>IF(AND(Q45="-",Q48="-"),"-",SUM(Q48)-SUM(Q45))</f>
        <v>-99915136</v>
      </c>
      <c r="BI51" s="224"/>
    </row>
    <row r="52" spans="1:61" s="51" customFormat="1" x14ac:dyDescent="0.2">
      <c r="A52" s="1" t="s">
        <v>316</v>
      </c>
      <c r="B52" s="3"/>
      <c r="C52" s="308" t="s">
        <v>317</v>
      </c>
      <c r="D52" s="309"/>
      <c r="E52" s="309"/>
      <c r="F52" s="309"/>
      <c r="G52" s="309"/>
      <c r="H52" s="309"/>
      <c r="I52" s="309"/>
      <c r="J52" s="309"/>
      <c r="K52" s="309"/>
      <c r="L52" s="310"/>
      <c r="M52" s="187">
        <v>-141640</v>
      </c>
      <c r="N52" s="188"/>
      <c r="Q52" s="51">
        <f>IF(AND(Q29="-",Q43="-",Q51="-"),"-",SUM(Q29,Q43,Q51))</f>
        <v>-141640098</v>
      </c>
      <c r="BI52" s="224"/>
    </row>
    <row r="53" spans="1:61" s="51" customFormat="1" ht="13.5" thickBot="1" x14ac:dyDescent="0.25">
      <c r="A53" s="1" t="s">
        <v>318</v>
      </c>
      <c r="B53" s="3"/>
      <c r="C53" s="286" t="s">
        <v>319</v>
      </c>
      <c r="D53" s="287"/>
      <c r="E53" s="287"/>
      <c r="F53" s="287"/>
      <c r="G53" s="287"/>
      <c r="H53" s="287"/>
      <c r="I53" s="287"/>
      <c r="J53" s="287"/>
      <c r="K53" s="287"/>
      <c r="L53" s="288"/>
      <c r="M53" s="187">
        <v>586867</v>
      </c>
      <c r="N53" s="188"/>
      <c r="Q53" s="51">
        <v>586866524</v>
      </c>
      <c r="BI53" s="224"/>
    </row>
    <row r="54" spans="1:61" s="51" customFormat="1" ht="13.5" hidden="1" thickBot="1" x14ac:dyDescent="0.25">
      <c r="A54" s="1">
        <v>4435000</v>
      </c>
      <c r="B54" s="3"/>
      <c r="C54" s="289" t="s">
        <v>237</v>
      </c>
      <c r="D54" s="290"/>
      <c r="E54" s="290"/>
      <c r="F54" s="290"/>
      <c r="G54" s="290"/>
      <c r="H54" s="290"/>
      <c r="I54" s="290"/>
      <c r="J54" s="290"/>
      <c r="K54" s="290"/>
      <c r="L54" s="291"/>
      <c r="M54" s="193" t="s">
        <v>365</v>
      </c>
      <c r="N54" s="188"/>
      <c r="Q54" s="51" t="s">
        <v>361</v>
      </c>
      <c r="BI54" s="224"/>
    </row>
    <row r="55" spans="1:61" s="51" customFormat="1" ht="13.5" thickBot="1" x14ac:dyDescent="0.25">
      <c r="A55" s="1" t="s">
        <v>320</v>
      </c>
      <c r="B55" s="3"/>
      <c r="C55" s="292" t="s">
        <v>321</v>
      </c>
      <c r="D55" s="293"/>
      <c r="E55" s="293"/>
      <c r="F55" s="293"/>
      <c r="G55" s="293"/>
      <c r="H55" s="293"/>
      <c r="I55" s="293"/>
      <c r="J55" s="293"/>
      <c r="K55" s="293"/>
      <c r="L55" s="294"/>
      <c r="M55" s="194">
        <v>445226</v>
      </c>
      <c r="N55" s="195" t="s">
        <v>357</v>
      </c>
      <c r="Q55" s="51">
        <f>IF(COUNTIF(Q52:Q54,"-")=COUNTA(Q52:Q54),"-",SUM(Q52:Q54))</f>
        <v>445226426</v>
      </c>
      <c r="BI55" s="224"/>
    </row>
    <row r="56" spans="1:61" s="51" customFormat="1" ht="13.5" thickBot="1" x14ac:dyDescent="0.25">
      <c r="A56" s="1"/>
      <c r="B56" s="3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7"/>
      <c r="N56" s="198"/>
      <c r="BI56" s="224"/>
    </row>
    <row r="57" spans="1:61" s="51" customFormat="1" x14ac:dyDescent="0.2">
      <c r="A57" s="1" t="s">
        <v>322</v>
      </c>
      <c r="B57" s="3"/>
      <c r="C57" s="199" t="s">
        <v>323</v>
      </c>
      <c r="D57" s="200"/>
      <c r="E57" s="200"/>
      <c r="F57" s="200"/>
      <c r="G57" s="200"/>
      <c r="H57" s="200"/>
      <c r="I57" s="200"/>
      <c r="J57" s="200"/>
      <c r="K57" s="200"/>
      <c r="L57" s="200"/>
      <c r="M57" s="201">
        <v>42933</v>
      </c>
      <c r="N57" s="202"/>
      <c r="Q57" s="51">
        <v>42932904</v>
      </c>
      <c r="BI57" s="224"/>
    </row>
    <row r="58" spans="1:61" s="51" customFormat="1" x14ac:dyDescent="0.2">
      <c r="A58" s="1" t="s">
        <v>324</v>
      </c>
      <c r="B58" s="3"/>
      <c r="C58" s="203" t="s">
        <v>325</v>
      </c>
      <c r="D58" s="204"/>
      <c r="E58" s="204"/>
      <c r="F58" s="204"/>
      <c r="G58" s="204"/>
      <c r="H58" s="204"/>
      <c r="I58" s="204"/>
      <c r="J58" s="204"/>
      <c r="K58" s="204"/>
      <c r="L58" s="204"/>
      <c r="M58" s="187">
        <v>-6974</v>
      </c>
      <c r="N58" s="188"/>
      <c r="Q58" s="51">
        <v>-6974498</v>
      </c>
      <c r="BI58" s="224"/>
    </row>
    <row r="59" spans="1:61" s="51" customFormat="1" ht="13.5" thickBot="1" x14ac:dyDescent="0.25">
      <c r="A59" s="1" t="s">
        <v>326</v>
      </c>
      <c r="B59" s="3"/>
      <c r="C59" s="205" t="s">
        <v>327</v>
      </c>
      <c r="D59" s="206"/>
      <c r="E59" s="206"/>
      <c r="F59" s="206"/>
      <c r="G59" s="206"/>
      <c r="H59" s="206"/>
      <c r="I59" s="206"/>
      <c r="J59" s="206"/>
      <c r="K59" s="206"/>
      <c r="L59" s="206"/>
      <c r="M59" s="207">
        <v>35958</v>
      </c>
      <c r="N59" s="208" t="s">
        <v>357</v>
      </c>
      <c r="Q59" s="51">
        <f>IF(COUNTIF(Q57:Q58,"-")=COUNTA(Q57:Q58),"-",SUM(Q57:Q58))</f>
        <v>35958406</v>
      </c>
      <c r="BI59" s="224"/>
    </row>
    <row r="60" spans="1:61" s="51" customFormat="1" ht="13.5" thickBot="1" x14ac:dyDescent="0.25">
      <c r="A60" s="1" t="s">
        <v>328</v>
      </c>
      <c r="B60" s="3"/>
      <c r="C60" s="209" t="s">
        <v>329</v>
      </c>
      <c r="D60" s="210"/>
      <c r="E60" s="211"/>
      <c r="F60" s="212"/>
      <c r="G60" s="212"/>
      <c r="H60" s="212"/>
      <c r="I60" s="212"/>
      <c r="J60" s="210"/>
      <c r="K60" s="210"/>
      <c r="L60" s="210"/>
      <c r="M60" s="194">
        <v>481185</v>
      </c>
      <c r="N60" s="195" t="s">
        <v>357</v>
      </c>
      <c r="Q60" s="51">
        <f>IF(AND(Q55="-",Q59="-"),"-",SUM(Q55,Q59))</f>
        <v>481184832</v>
      </c>
      <c r="BI60" s="224"/>
    </row>
    <row r="61" spans="1:61" s="51" customFormat="1" ht="6.75" customHeight="1" x14ac:dyDescent="0.2">
      <c r="A61" s="1"/>
      <c r="B61" s="3"/>
      <c r="C61" s="159"/>
      <c r="D61" s="159"/>
      <c r="E61" s="213"/>
      <c r="F61" s="214"/>
      <c r="G61" s="214"/>
      <c r="H61" s="214"/>
      <c r="I61" s="215"/>
      <c r="J61" s="216"/>
      <c r="K61" s="216"/>
      <c r="L61" s="216"/>
      <c r="M61" s="3"/>
      <c r="N61" s="3"/>
    </row>
    <row r="62" spans="1:61" s="51" customFormat="1" x14ac:dyDescent="0.2">
      <c r="A62" s="1"/>
      <c r="B62" s="3"/>
      <c r="C62" s="159"/>
      <c r="D62" s="217" t="s">
        <v>343</v>
      </c>
      <c r="E62" s="213"/>
      <c r="F62" s="214"/>
      <c r="G62" s="214"/>
      <c r="H62" s="214"/>
      <c r="I62" s="218"/>
      <c r="J62" s="216"/>
      <c r="K62" s="216"/>
      <c r="L62" s="216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