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nki\Desktop\"/>
    </mc:Choice>
  </mc:AlternateContent>
  <xr:revisionPtr revIDLastSave="0" documentId="13_ncr:1_{38868D0F-330F-4262-9098-A33BDEA78361}" xr6:coauthVersionLast="45" xr6:coauthVersionMax="45" xr10:uidLastSave="{00000000-0000-0000-0000-000000000000}"/>
  <bookViews>
    <workbookView xWindow="-20160" yWindow="-16320" windowWidth="29040" windowHeight="15840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U9" i="7"/>
  <c r="U8" i="7"/>
  <c r="R37" i="6"/>
  <c r="R32" i="6"/>
  <c r="R28" i="6"/>
  <c r="R23" i="6"/>
  <c r="R19" i="6"/>
  <c r="R14" i="6"/>
  <c r="R9" i="6"/>
  <c r="W25" i="7" l="1"/>
  <c r="AE22" i="5"/>
  <c r="AE75" i="5" s="1"/>
  <c r="AD52" i="5"/>
  <c r="AD8" i="5"/>
  <c r="U25" i="7"/>
  <c r="U13" i="7"/>
  <c r="U10" i="7"/>
  <c r="R8" i="6"/>
  <c r="R7" i="6" s="1"/>
  <c r="R31" i="6" s="1"/>
  <c r="R40" i="6" s="1"/>
  <c r="AD7" i="5" l="1"/>
  <c r="AD75" i="5" s="1"/>
</calcChain>
</file>

<file path=xl/sharedStrings.xml><?xml version="1.0" encoding="utf-8"?>
<sst xmlns="http://schemas.openxmlformats.org/spreadsheetml/2006/main" count="356" uniqueCount="273">
  <si>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</si>
  <si>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</si>
  <si>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</si>
  <si>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</si>
  <si>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</si>
  <si>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</si>
  <si>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</si>
  <si>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</si>
  <si>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</si>
  <si>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</si>
  <si>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</si>
  <si>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</si>
  <si>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</si>
  <si>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</si>
  <si>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</si>
  <si>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</si>
  <si>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</si>
  <si>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</si>
  <si>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</si>
  <si>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</si>
  <si>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</si>
  <si>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</si>
  <si>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</si>
  <si>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</si>
  <si>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</si>
  <si>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</si>
  <si>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</si>
  <si>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</si>
  <si>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</si>
  <si>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</si>
  <si>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</si>
  <si>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</si>
  <si>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</si>
  <si>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</si>
  <si>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</si>
  <si>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</si>
  <si>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</si>
  <si>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</si>
  <si>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</si>
  <si>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</si>
  <si>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</si>
  <si>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</si>
  <si>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</si>
  <si>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</si>
  <si>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</si>
  <si>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</si>
  <si>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</si>
  <si>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</si>
  <si>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</si>
  <si>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</si>
  <si>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</si>
  <si>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</si>
  <si>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</si>
  <si>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</si>
  <si>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</si>
  <si>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</si>
  <si>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</si>
  <si>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</si>
  <si>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</si>
  <si>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</si>
  <si>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</si>
  <si>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</si>
  <si>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</si>
  <si>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</si>
  <si>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</si>
  <si>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</si>
  <si>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</si>
  <si>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</si>
  <si>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</si>
  <si>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</si>
  <si>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</si>
  <si>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</si>
  <si>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</si>
  <si>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</si>
  <si>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</si>
  <si>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</si>
  <si>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</si>
  <si>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</si>
  <si>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</si>
  <si>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</si>
  <si>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</si>
  <si>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</si>
  <si>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</si>
  <si>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</si>
  <si>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</si>
  <si>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</si>
  <si>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</si>
  <si>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</si>
  <si>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</si>
  <si>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</si>
  <si>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</si>
  <si>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</si>
  <si>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</si>
  <si>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</si>
  <si>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</si>
  <si>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</si>
  <si>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</si>
  <si>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</si>
  <si>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</si>
  <si>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</si>
  <si>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</si>
  <si>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</si>
  <si>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</si>
  <si>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</si>
  <si>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</si>
  <si>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</si>
  <si>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</si>
  <si>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</si>
  <si>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</si>
  <si>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</si>
  <si>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</si>
  <si>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</si>
  <si>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</si>
  <si>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</si>
  <si>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</si>
  <si>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</si>
  <si>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</si>
  <si>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</si>
  <si>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</si>
  <si>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</si>
  <si>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</si>
  <si>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</si>
  <si>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</si>
  <si>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</si>
  <si>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</si>
  <si>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</si>
  <si>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</si>
  <si>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</si>
  <si>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</si>
  <si>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</si>
  <si>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</si>
  <si>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</si>
  <si>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</si>
  <si>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</si>
  <si>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</si>
  <si>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</si>
  <si>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</si>
  <si>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</si>
  <si>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</si>
  <si>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</si>
  <si>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</si>
  <si>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</si>
  <si>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</si>
  <si>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</si>
  <si>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</si>
  <si>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</si>
  <si>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</si>
  <si>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</si>
  <si>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</si>
  <si>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</si>
  <si>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</si>
  <si>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</si>
  <si>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</si>
  <si>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</si>
  <si>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</si>
  <si>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</si>
  <si>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</si>
  <si>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</si>
  <si>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</si>
  <si>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</si>
  <si>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</si>
  <si>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</si>
  <si>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</si>
  <si>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</si>
  <si>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</si>
  <si>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</si>
  <si>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</si>
  <si>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</si>
  <si>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</si>
  <si>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</si>
  <si>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</si>
  <si>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</si>
  <si>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</si>
  <si>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</si>
  <si>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</si>
  <si>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</si>
  <si>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</si>
  <si>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</si>
  <si>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</si>
  <si>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</si>
  <si>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</si>
  <si>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</si>
  <si>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</si>
  <si>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</si>
  <si>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</si>
  <si>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</si>
  <si>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</si>
  <si>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</si>
  <si>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</si>
  <si>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</si>
  <si>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</si>
  <si>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</si>
  <si>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</si>
  <si>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</si>
  <si>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</si>
  <si>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</si>
  <si>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</si>
  <si>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</si>
  <si>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</si>
  <si>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</si>
  <si>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</si>
  <si>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</si>
  <si>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</si>
  <si>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</si>
  <si>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</si>
  <si>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</si>
  <si>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</si>
  <si>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</si>
  <si>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</si>
  <si>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</si>
  <si>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</si>
  <si>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</si>
  <si>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</si>
  <si>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</si>
  <si>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</si>
  <si>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</si>
  <si>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</si>
  <si>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</si>
  <si>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</si>
  <si>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</si>
  <si>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</si>
  <si>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</si>
  <si>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</si>
  <si>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</si>
  <si>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</si>
  <si>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</si>
  <si>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</si>
  <si>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</si>
  <si>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</si>
  <si>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</si>
  <si>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</si>
  <si>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</si>
  <si>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</si>
  <si>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</si>
  <si>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</si>
  <si>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</si>
  <si>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</si>
  <si>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</si>
  <si>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</si>
  <si>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</si>
  <si>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</si>
  <si>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</si>
  <si>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</si>
  <si>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</si>
  <si>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</si>
  <si>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</si>
  <si>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</si>
  <si>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</si>
  <si>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</si>
  <si>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</si>
  <si>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</si>
  <si>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</si>
  <si>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</si>
  <si>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</si>
  <si>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</si>
  <si>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</si>
  <si>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</si>
  <si>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</si>
  <si>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</si>
  <si>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</si>
  <si>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</si>
  <si>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</si>
  <si>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</si>
  <si>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（単位：千円）</t>
  </si>
  <si>
    <t>連結行政コスト計算書</t>
  </si>
  <si>
    <t>自　平成３０年４月１日　</t>
    <phoneticPr fontId="11"/>
  </si>
  <si>
    <t>至　平成３１年３月３１日</t>
    <phoneticPr fontId="11"/>
  </si>
  <si>
    <t>※</t>
  </si>
  <si>
    <t>連結純資産変動計算書</t>
  </si>
  <si>
    <t>連結貸借対照表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</si>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</sst>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F598E5-C234-41FE-AB52-1693D7E50BFF}"/>
            </a:ext>
          </a:extLst>
        </xdr:cNvPr>
        <xdr:cNvSpPr txBox="1"/>
      </xdr:nvSpPr>
      <xdr:spPr>
        <a:xfrm>
          <a:off x="3848100" y="2809875"/>
          <a:ext cx="3448050" cy="220027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省略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BV77"/>
  <sheetViews>
    <sheetView showGridLines="0" tabSelected="1" view="pageBreakPreview" topLeftCell="C1" zoomScale="85" zoomScaleNormal="85" zoomScaleSheetLayoutView="85" workbookViewId="0">
      <selection activeCell="C1" sqref="C1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74" s="6" customFormat="1" ht="13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74" ht="23.25" customHeight="1" x14ac:dyDescent="0.35">
      <c r="C2" s="8"/>
      <c r="D2" s="177" t="s">
        <v>269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1:74" ht="21" customHeight="1" x14ac:dyDescent="0.2">
      <c r="D3" s="178" t="s">
        <v>270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1:74" s="11" customFormat="1" ht="16.5" customHeight="1" thickBot="1" x14ac:dyDescent="0.25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263</v>
      </c>
      <c r="AB4" s="13"/>
    </row>
    <row r="5" spans="1:74" s="16" customFormat="1" ht="14.25" customHeight="1" thickBot="1" x14ac:dyDescent="0.25">
      <c r="A5" s="15" t="s">
        <v>242</v>
      </c>
      <c r="B5" s="15" t="s">
        <v>243</v>
      </c>
      <c r="D5" s="174" t="s">
        <v>0</v>
      </c>
      <c r="E5" s="175"/>
      <c r="F5" s="175"/>
      <c r="G5" s="175"/>
      <c r="H5" s="175"/>
      <c r="I5" s="175"/>
      <c r="J5" s="175"/>
      <c r="K5" s="179"/>
      <c r="L5" s="179"/>
      <c r="M5" s="179"/>
      <c r="N5" s="179"/>
      <c r="O5" s="179"/>
      <c r="P5" s="180" t="s">
        <v>244</v>
      </c>
      <c r="Q5" s="181"/>
      <c r="R5" s="175" t="s">
        <v>0</v>
      </c>
      <c r="S5" s="175"/>
      <c r="T5" s="175"/>
      <c r="U5" s="175"/>
      <c r="V5" s="175"/>
      <c r="W5" s="175"/>
      <c r="X5" s="175"/>
      <c r="Y5" s="175"/>
      <c r="Z5" s="180" t="s">
        <v>244</v>
      </c>
      <c r="AA5" s="181"/>
    </row>
    <row r="6" spans="1:74" ht="14.65" customHeight="1" x14ac:dyDescent="0.2">
      <c r="D6" s="17" t="s">
        <v>245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246</v>
      </c>
      <c r="S6" s="19"/>
      <c r="T6" s="19"/>
      <c r="U6" s="19"/>
      <c r="V6" s="19"/>
      <c r="W6" s="19"/>
      <c r="X6" s="19"/>
      <c r="Y6" s="18"/>
      <c r="Z6" s="21"/>
      <c r="AA6" s="23"/>
      <c r="BU6" s="160"/>
      <c r="BV6" s="160"/>
    </row>
    <row r="7" spans="1:74" ht="14.65" customHeight="1" x14ac:dyDescent="0.2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29474248</v>
      </c>
      <c r="Q7" s="26" t="s">
        <v>267</v>
      </c>
      <c r="R7" s="19"/>
      <c r="S7" s="19" t="s">
        <v>115</v>
      </c>
      <c r="T7" s="19"/>
      <c r="U7" s="19"/>
      <c r="V7" s="19"/>
      <c r="W7" s="19"/>
      <c r="X7" s="19"/>
      <c r="Y7" s="18"/>
      <c r="Z7" s="25">
        <v>9301569</v>
      </c>
      <c r="AA7" s="27" t="s">
        <v>267</v>
      </c>
      <c r="AD7" s="9">
        <f>IF(AND(AD8="-",AD49="-",AD52="-"),"-",SUM(AD8,AD49,AD52))</f>
        <v>29474247545</v>
      </c>
      <c r="AE7" s="9">
        <f>IF(COUNTIF(AE8:AE12,"-")=COUNTA(AE8:AE12),"-",SUM(AE8:AE12))</f>
        <v>9301569443</v>
      </c>
      <c r="BU7" s="160"/>
      <c r="BV7" s="160"/>
    </row>
    <row r="8" spans="1:74" ht="14.65" customHeight="1" x14ac:dyDescent="0.2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29000549</v>
      </c>
      <c r="Q8" s="26" t="s">
        <v>267</v>
      </c>
      <c r="R8" s="19"/>
      <c r="S8" s="19"/>
      <c r="T8" s="19" t="s">
        <v>271</v>
      </c>
      <c r="U8" s="19"/>
      <c r="V8" s="19"/>
      <c r="W8" s="19"/>
      <c r="X8" s="19"/>
      <c r="Y8" s="18"/>
      <c r="Z8" s="25">
        <v>8028365</v>
      </c>
      <c r="AA8" s="27"/>
      <c r="AD8" s="9">
        <f>IF(AND(AD9="-",AD33="-",COUNTIF(AD46:AD48,"-")=COUNTA(AD46:AD48)),"-",SUM(AD9,AD33,AD46:AD48))</f>
        <v>29000549489</v>
      </c>
      <c r="AE8" s="9">
        <v>8028364699</v>
      </c>
      <c r="BU8" s="160"/>
      <c r="BV8" s="160"/>
    </row>
    <row r="9" spans="1:74" ht="14.65" customHeight="1" x14ac:dyDescent="0.2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10177313</v>
      </c>
      <c r="Q9" s="26" t="s">
        <v>267</v>
      </c>
      <c r="R9" s="19"/>
      <c r="S9" s="19"/>
      <c r="T9" s="19" t="s">
        <v>118</v>
      </c>
      <c r="U9" s="19"/>
      <c r="V9" s="19"/>
      <c r="W9" s="19"/>
      <c r="X9" s="19"/>
      <c r="Y9" s="18"/>
      <c r="Z9" s="25">
        <v>0</v>
      </c>
      <c r="AA9" s="27"/>
      <c r="AD9" s="9">
        <f>IF(COUNTIF(AD10:AD32,"-")=COUNTA(AD10:AD32),"-",SUM(AD10:AD32))</f>
        <v>10177312627</v>
      </c>
      <c r="AE9" s="9">
        <v>0</v>
      </c>
      <c r="BU9" s="160"/>
      <c r="BV9" s="160"/>
    </row>
    <row r="10" spans="1:74" ht="14.65" customHeight="1" x14ac:dyDescent="0.2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1330120</v>
      </c>
      <c r="Q10" s="26"/>
      <c r="R10" s="19"/>
      <c r="S10" s="19"/>
      <c r="T10" s="19" t="s">
        <v>120</v>
      </c>
      <c r="U10" s="19"/>
      <c r="V10" s="19"/>
      <c r="W10" s="19"/>
      <c r="X10" s="19"/>
      <c r="Y10" s="18"/>
      <c r="Z10" s="25">
        <v>946821</v>
      </c>
      <c r="AA10" s="27"/>
      <c r="AD10" s="9">
        <v>1330120432</v>
      </c>
      <c r="AE10" s="9">
        <v>946821175</v>
      </c>
      <c r="BU10" s="160"/>
      <c r="BV10" s="160"/>
    </row>
    <row r="11" spans="1:74" ht="14.65" customHeight="1" x14ac:dyDescent="0.2">
      <c r="A11" s="7" t="s">
        <v>12</v>
      </c>
      <c r="B11" s="7" t="s">
        <v>121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122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BU11" s="160"/>
      <c r="BV11" s="160"/>
    </row>
    <row r="12" spans="1:74" ht="14.65" customHeight="1" x14ac:dyDescent="0.2">
      <c r="A12" s="7" t="s">
        <v>14</v>
      </c>
      <c r="B12" s="7" t="s">
        <v>123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44709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326384</v>
      </c>
      <c r="AA12" s="27"/>
      <c r="AD12" s="9">
        <v>44708800</v>
      </c>
      <c r="AE12" s="9">
        <v>326383569</v>
      </c>
      <c r="BU12" s="160"/>
      <c r="BV12" s="160"/>
    </row>
    <row r="13" spans="1:74" ht="14.65" customHeight="1" x14ac:dyDescent="0.2">
      <c r="A13" s="7" t="s">
        <v>16</v>
      </c>
      <c r="B13" s="7" t="s">
        <v>124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125</v>
      </c>
      <c r="T13" s="19"/>
      <c r="U13" s="19"/>
      <c r="V13" s="19"/>
      <c r="W13" s="19"/>
      <c r="X13" s="19"/>
      <c r="Y13" s="18"/>
      <c r="Z13" s="25">
        <v>1071544</v>
      </c>
      <c r="AA13" s="27" t="s">
        <v>267</v>
      </c>
      <c r="AD13" s="9">
        <v>0</v>
      </c>
      <c r="AE13" s="9">
        <f>IF(COUNTIF(AE14:AE21,"-")=COUNTA(AE14:AE21),"-",SUM(AE14:AE21))</f>
        <v>1071544262</v>
      </c>
      <c r="BU13" s="160"/>
      <c r="BV13" s="160"/>
    </row>
    <row r="14" spans="1:74" ht="14.65" customHeight="1" x14ac:dyDescent="0.2">
      <c r="A14" s="7" t="s">
        <v>18</v>
      </c>
      <c r="B14" s="7" t="s">
        <v>126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16878773</v>
      </c>
      <c r="Q14" s="26"/>
      <c r="R14" s="19"/>
      <c r="S14" s="19"/>
      <c r="T14" s="19" t="s">
        <v>272</v>
      </c>
      <c r="U14" s="19"/>
      <c r="V14" s="19"/>
      <c r="W14" s="19"/>
      <c r="X14" s="19"/>
      <c r="Y14" s="18"/>
      <c r="Z14" s="25">
        <v>914145</v>
      </c>
      <c r="AA14" s="27"/>
      <c r="AD14" s="9">
        <v>16878773234</v>
      </c>
      <c r="AE14" s="9">
        <v>914144840</v>
      </c>
      <c r="BU14" s="160"/>
      <c r="BV14" s="160"/>
    </row>
    <row r="15" spans="1:74" ht="14.65" customHeight="1" x14ac:dyDescent="0.2">
      <c r="A15" s="7" t="s">
        <v>20</v>
      </c>
      <c r="B15" s="7" t="s">
        <v>127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-9253012</v>
      </c>
      <c r="Q15" s="26"/>
      <c r="R15" s="19"/>
      <c r="S15" s="19"/>
      <c r="T15" s="19" t="s">
        <v>128</v>
      </c>
      <c r="U15" s="19"/>
      <c r="V15" s="19"/>
      <c r="W15" s="19"/>
      <c r="X15" s="19"/>
      <c r="Y15" s="18"/>
      <c r="Z15" s="25">
        <v>13358</v>
      </c>
      <c r="AA15" s="27"/>
      <c r="AD15" s="9">
        <v>-9253011991</v>
      </c>
      <c r="AE15" s="9">
        <v>13357769</v>
      </c>
      <c r="BU15" s="160"/>
      <c r="BV15" s="160"/>
    </row>
    <row r="16" spans="1:74" ht="14.65" customHeight="1" x14ac:dyDescent="0.2">
      <c r="A16" s="7" t="s">
        <v>247</v>
      </c>
      <c r="B16" s="7" t="s">
        <v>129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130</v>
      </c>
      <c r="U16" s="19"/>
      <c r="V16" s="19"/>
      <c r="W16" s="19"/>
      <c r="X16" s="19"/>
      <c r="Y16" s="18"/>
      <c r="Z16" s="25">
        <v>23924</v>
      </c>
      <c r="AA16" s="27"/>
      <c r="AD16" s="9">
        <v>0</v>
      </c>
      <c r="AE16" s="9">
        <v>23924422</v>
      </c>
      <c r="BU16" s="160"/>
      <c r="BV16" s="160"/>
    </row>
    <row r="17" spans="1:74" ht="14.65" customHeight="1" x14ac:dyDescent="0.2">
      <c r="A17" s="7" t="s">
        <v>23</v>
      </c>
      <c r="B17" s="7" t="s">
        <v>131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2330720</v>
      </c>
      <c r="Q17" s="26"/>
      <c r="R17" s="18"/>
      <c r="S17" s="19"/>
      <c r="T17" s="19" t="s">
        <v>132</v>
      </c>
      <c r="U17" s="19"/>
      <c r="V17" s="19"/>
      <c r="W17" s="19"/>
      <c r="X17" s="19"/>
      <c r="Y17" s="18"/>
      <c r="Z17" s="25">
        <v>261</v>
      </c>
      <c r="AA17" s="27"/>
      <c r="AD17" s="9">
        <v>2330719809</v>
      </c>
      <c r="AE17" s="9">
        <v>260800</v>
      </c>
      <c r="BU17" s="160"/>
      <c r="BV17" s="160"/>
    </row>
    <row r="18" spans="1:74" ht="14.65" customHeight="1" x14ac:dyDescent="0.2">
      <c r="A18" s="7" t="s">
        <v>25</v>
      </c>
      <c r="B18" s="7" t="s">
        <v>133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-1501305</v>
      </c>
      <c r="Q18" s="26"/>
      <c r="R18" s="18"/>
      <c r="S18" s="19"/>
      <c r="T18" s="19" t="s">
        <v>134</v>
      </c>
      <c r="U18" s="19"/>
      <c r="V18" s="19"/>
      <c r="W18" s="19"/>
      <c r="X18" s="19"/>
      <c r="Y18" s="18"/>
      <c r="Z18" s="25">
        <v>0</v>
      </c>
      <c r="AA18" s="27"/>
      <c r="AD18" s="9">
        <v>-1501305168</v>
      </c>
      <c r="AE18" s="9">
        <v>0</v>
      </c>
      <c r="BU18" s="160"/>
      <c r="BV18" s="160"/>
    </row>
    <row r="19" spans="1:74" ht="14.65" customHeight="1" x14ac:dyDescent="0.2">
      <c r="A19" s="7" t="s">
        <v>248</v>
      </c>
      <c r="B19" s="7" t="s">
        <v>135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136</v>
      </c>
      <c r="U19" s="19"/>
      <c r="V19" s="19"/>
      <c r="W19" s="19"/>
      <c r="X19" s="19"/>
      <c r="Y19" s="18"/>
      <c r="Z19" s="25">
        <v>81668</v>
      </c>
      <c r="AA19" s="27"/>
      <c r="AD19" s="9">
        <v>0</v>
      </c>
      <c r="AE19" s="9">
        <v>81667725</v>
      </c>
      <c r="BU19" s="160"/>
      <c r="BV19" s="160"/>
    </row>
    <row r="20" spans="1:74" ht="14.65" customHeight="1" x14ac:dyDescent="0.2">
      <c r="A20" s="7" t="s">
        <v>28</v>
      </c>
      <c r="B20" s="7" t="s">
        <v>137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138</v>
      </c>
      <c r="U20" s="19"/>
      <c r="V20" s="19"/>
      <c r="W20" s="19"/>
      <c r="X20" s="19"/>
      <c r="Y20" s="18"/>
      <c r="Z20" s="25">
        <v>37809</v>
      </c>
      <c r="AA20" s="27"/>
      <c r="AD20" s="9">
        <v>0</v>
      </c>
      <c r="AE20" s="9">
        <v>37808594</v>
      </c>
      <c r="BU20" s="160"/>
      <c r="BV20" s="160"/>
    </row>
    <row r="21" spans="1:74" ht="14.65" customHeight="1" x14ac:dyDescent="0.2">
      <c r="A21" s="7" t="s">
        <v>30</v>
      </c>
      <c r="B21" s="7" t="s">
        <v>139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380</v>
      </c>
      <c r="AA21" s="27"/>
      <c r="AD21" s="9">
        <v>0</v>
      </c>
      <c r="AE21" s="9">
        <v>380112</v>
      </c>
      <c r="BU21" s="160"/>
      <c r="BV21" s="160"/>
    </row>
    <row r="22" spans="1:74" ht="14.65" customHeight="1" x14ac:dyDescent="0.2">
      <c r="A22" s="7" t="s">
        <v>249</v>
      </c>
      <c r="B22" s="7" t="s">
        <v>112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161" t="s">
        <v>113</v>
      </c>
      <c r="S22" s="162"/>
      <c r="T22" s="162"/>
      <c r="U22" s="162"/>
      <c r="V22" s="162"/>
      <c r="W22" s="162"/>
      <c r="X22" s="162"/>
      <c r="Y22" s="162"/>
      <c r="Z22" s="30">
        <v>10373114</v>
      </c>
      <c r="AA22" s="31" t="s">
        <v>267</v>
      </c>
      <c r="AD22" s="9">
        <v>0</v>
      </c>
      <c r="AE22" s="9">
        <f>IF(AND(AE7="-",AE13="-"),"-",SUM(AE7,AE13))</f>
        <v>10373113705</v>
      </c>
      <c r="BU22" s="160"/>
      <c r="BV22" s="160"/>
    </row>
    <row r="23" spans="1:74" ht="14.65" customHeight="1" x14ac:dyDescent="0.2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250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BU23" s="160"/>
      <c r="BV23" s="160"/>
    </row>
    <row r="24" spans="1:74" ht="14.65" customHeight="1" x14ac:dyDescent="0.2">
      <c r="A24" s="7" t="s">
        <v>35</v>
      </c>
      <c r="B24" s="7" t="s">
        <v>142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143</v>
      </c>
      <c r="T24" s="19"/>
      <c r="U24" s="19"/>
      <c r="V24" s="19"/>
      <c r="W24" s="19"/>
      <c r="X24" s="19"/>
      <c r="Y24" s="18"/>
      <c r="Z24" s="25">
        <v>30321347</v>
      </c>
      <c r="AA24" s="27"/>
      <c r="AD24" s="9">
        <v>0</v>
      </c>
      <c r="AE24" s="9">
        <v>30321347250</v>
      </c>
      <c r="BU24" s="160"/>
      <c r="BV24" s="160"/>
    </row>
    <row r="25" spans="1:74" ht="14.65" customHeight="1" x14ac:dyDescent="0.2">
      <c r="A25" s="7" t="s">
        <v>251</v>
      </c>
      <c r="B25" s="7" t="s">
        <v>144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145</v>
      </c>
      <c r="T25" s="19"/>
      <c r="U25" s="19"/>
      <c r="V25" s="19"/>
      <c r="W25" s="19"/>
      <c r="X25" s="19"/>
      <c r="Y25" s="18"/>
      <c r="Z25" s="25">
        <v>-9703767</v>
      </c>
      <c r="AA25" s="27"/>
      <c r="AD25" s="9">
        <v>0</v>
      </c>
      <c r="AE25" s="9">
        <v>-9703766940</v>
      </c>
      <c r="BU25" s="160"/>
      <c r="BV25" s="160"/>
    </row>
    <row r="26" spans="1:74" ht="14.65" customHeight="1" x14ac:dyDescent="0.2">
      <c r="A26" s="7" t="s">
        <v>38</v>
      </c>
      <c r="B26" s="7" t="s">
        <v>146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 t="s">
        <v>147</v>
      </c>
      <c r="T26" s="19"/>
      <c r="U26" s="19"/>
      <c r="V26" s="19"/>
      <c r="W26" s="19"/>
      <c r="X26" s="19"/>
      <c r="Y26" s="18"/>
      <c r="Z26" s="25">
        <v>5845</v>
      </c>
      <c r="AA26" s="27"/>
      <c r="AD26" s="9">
        <v>0</v>
      </c>
      <c r="AE26" s="9">
        <v>5845201</v>
      </c>
      <c r="BU26" s="160"/>
      <c r="BV26" s="160"/>
    </row>
    <row r="27" spans="1:74" ht="14.65" customHeight="1" x14ac:dyDescent="0.2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U27" s="160"/>
      <c r="BV27" s="160"/>
    </row>
    <row r="28" spans="1:74" ht="14.65" customHeight="1" x14ac:dyDescent="0.2">
      <c r="A28" s="7" t="s">
        <v>252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BU28" s="160"/>
      <c r="BV28" s="160"/>
    </row>
    <row r="29" spans="1:74" ht="14.65" customHeight="1" x14ac:dyDescent="0.2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17004</v>
      </c>
      <c r="Q29" s="26"/>
      <c r="R29" s="163"/>
      <c r="S29" s="164"/>
      <c r="T29" s="164"/>
      <c r="U29" s="164"/>
      <c r="V29" s="164"/>
      <c r="W29" s="164"/>
      <c r="X29" s="164"/>
      <c r="Y29" s="164"/>
      <c r="Z29" s="25"/>
      <c r="AA29" s="27"/>
      <c r="AD29" s="9">
        <v>17004130</v>
      </c>
      <c r="BU29" s="160"/>
      <c r="BV29" s="160"/>
    </row>
    <row r="30" spans="1:74" ht="14.65" customHeight="1" x14ac:dyDescent="0.2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-3736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-3736021</v>
      </c>
      <c r="BU30" s="160"/>
      <c r="BV30" s="160"/>
    </row>
    <row r="31" spans="1:74" ht="14.65" customHeight="1" x14ac:dyDescent="0.2">
      <c r="A31" s="7" t="s">
        <v>253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BU31" s="160"/>
      <c r="BV31" s="160"/>
    </row>
    <row r="32" spans="1:74" ht="14.65" customHeight="1" x14ac:dyDescent="0.2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334039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334039402</v>
      </c>
      <c r="BU32" s="160"/>
      <c r="BV32" s="160"/>
    </row>
    <row r="33" spans="1:74" ht="14.65" customHeight="1" x14ac:dyDescent="0.2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18350351</v>
      </c>
      <c r="Q33" s="26" t="s">
        <v>267</v>
      </c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18350350563</v>
      </c>
      <c r="BU33" s="160"/>
      <c r="BV33" s="160"/>
    </row>
    <row r="34" spans="1:74" ht="14.65" customHeight="1" x14ac:dyDescent="0.2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2479073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2479073349</v>
      </c>
      <c r="BU34" s="160"/>
      <c r="BV34" s="160"/>
    </row>
    <row r="35" spans="1:74" ht="14.65" customHeight="1" x14ac:dyDescent="0.2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BU35" s="160"/>
      <c r="BV35" s="160"/>
    </row>
    <row r="36" spans="1:74" ht="14.65" customHeight="1" x14ac:dyDescent="0.2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1723947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1723946906</v>
      </c>
      <c r="BU36" s="160"/>
      <c r="BV36" s="160"/>
    </row>
    <row r="37" spans="1:74" ht="14.65" customHeight="1" x14ac:dyDescent="0.2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-829698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-829697590</v>
      </c>
      <c r="BU37" s="160"/>
      <c r="BV37" s="160"/>
    </row>
    <row r="38" spans="1:74" ht="14.65" customHeight="1" x14ac:dyDescent="0.2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U38" s="160"/>
      <c r="BV38" s="160"/>
    </row>
    <row r="39" spans="1:74" ht="14.65" customHeight="1" x14ac:dyDescent="0.2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38649049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38649049391</v>
      </c>
      <c r="BU39" s="160"/>
      <c r="BV39" s="160"/>
    </row>
    <row r="40" spans="1:74" ht="14.65" customHeight="1" x14ac:dyDescent="0.2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-23735222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-23735221801</v>
      </c>
      <c r="BU40" s="160"/>
      <c r="BV40" s="160"/>
    </row>
    <row r="41" spans="1:74" ht="14.65" customHeight="1" x14ac:dyDescent="0.2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BU41" s="160"/>
      <c r="BV41" s="160"/>
    </row>
    <row r="42" spans="1:74" ht="14.65" customHeight="1" x14ac:dyDescent="0.2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BU42" s="160"/>
      <c r="BV42" s="160"/>
    </row>
    <row r="43" spans="1:74" ht="14.65" customHeight="1" x14ac:dyDescent="0.2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BU43" s="160"/>
      <c r="BV43" s="160"/>
    </row>
    <row r="44" spans="1:74" ht="14.65" customHeight="1" x14ac:dyDescent="0.2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U44" s="160"/>
      <c r="BV44" s="160"/>
    </row>
    <row r="45" spans="1:74" ht="14.65" customHeight="1" x14ac:dyDescent="0.2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63200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63200308</v>
      </c>
      <c r="BU45" s="160"/>
      <c r="BV45" s="160"/>
    </row>
    <row r="46" spans="1:74" ht="14.65" customHeight="1" x14ac:dyDescent="0.2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2284165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2284164699</v>
      </c>
      <c r="BU46" s="160"/>
      <c r="BV46" s="160"/>
    </row>
    <row r="47" spans="1:74" ht="14.65" customHeight="1" x14ac:dyDescent="0.2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-1811278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-1811278400</v>
      </c>
      <c r="BU47" s="160"/>
      <c r="BV47" s="160"/>
    </row>
    <row r="48" spans="1:74" ht="14.65" customHeight="1" x14ac:dyDescent="0.2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BU48" s="160"/>
      <c r="BV48" s="160"/>
    </row>
    <row r="49" spans="1:74" ht="14.65" customHeight="1" x14ac:dyDescent="0.2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43828</v>
      </c>
      <c r="Q49" s="26" t="s">
        <v>267</v>
      </c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43828364</v>
      </c>
      <c r="BU49" s="160"/>
      <c r="BV49" s="160"/>
    </row>
    <row r="50" spans="1:74" ht="14.65" customHeight="1" x14ac:dyDescent="0.2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43673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43672821</v>
      </c>
      <c r="BU50" s="160"/>
      <c r="BV50" s="160"/>
    </row>
    <row r="51" spans="1:74" ht="14.65" customHeight="1" x14ac:dyDescent="0.2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156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155543</v>
      </c>
      <c r="BU51" s="160"/>
      <c r="BV51" s="160"/>
    </row>
    <row r="52" spans="1:74" ht="14.65" customHeight="1" x14ac:dyDescent="0.2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429870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429869692</v>
      </c>
      <c r="BU52" s="160"/>
      <c r="BV52" s="160"/>
    </row>
    <row r="53" spans="1:74" ht="14.65" customHeight="1" x14ac:dyDescent="0.2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27030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27029606</v>
      </c>
      <c r="BU53" s="160"/>
      <c r="BV53" s="160"/>
    </row>
    <row r="54" spans="1:74" ht="14.65" customHeight="1" x14ac:dyDescent="0.2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3061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3060569</v>
      </c>
      <c r="BU54" s="160"/>
      <c r="BV54" s="160"/>
    </row>
    <row r="55" spans="1:74" ht="14.65" customHeight="1" x14ac:dyDescent="0.2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23947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23947057</v>
      </c>
      <c r="BU55" s="160"/>
      <c r="BV55" s="160"/>
    </row>
    <row r="56" spans="1:74" ht="14.65" customHeight="1" x14ac:dyDescent="0.2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22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21980</v>
      </c>
      <c r="BU56" s="160"/>
      <c r="BV56" s="160"/>
    </row>
    <row r="57" spans="1:74" ht="14.65" customHeight="1" x14ac:dyDescent="0.2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8"/>
      <c r="L57" s="18"/>
      <c r="M57" s="18"/>
      <c r="N57" s="18"/>
      <c r="O57" s="18"/>
      <c r="P57" s="25">
        <v>45661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45661311</v>
      </c>
      <c r="BU57" s="160"/>
      <c r="BV57" s="160"/>
    </row>
    <row r="58" spans="1:74" ht="14.65" customHeight="1" x14ac:dyDescent="0.2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12751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12750600</v>
      </c>
      <c r="BU58" s="160"/>
      <c r="BV58" s="160"/>
    </row>
    <row r="59" spans="1:74" ht="14.65" customHeight="1" x14ac:dyDescent="0.2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346906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346906008</v>
      </c>
      <c r="BU59" s="160"/>
      <c r="BV59" s="160"/>
    </row>
    <row r="60" spans="1:74" ht="14.65" customHeight="1" x14ac:dyDescent="0.2">
      <c r="A60" s="7" t="s">
        <v>89</v>
      </c>
      <c r="D60" s="24"/>
      <c r="E60" s="19"/>
      <c r="F60" s="19"/>
      <c r="G60" s="19"/>
      <c r="H60" s="19" t="s">
        <v>90</v>
      </c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BU60" s="160"/>
      <c r="BV60" s="160"/>
    </row>
    <row r="61" spans="1:74" ht="14.65" customHeight="1" x14ac:dyDescent="0.2">
      <c r="A61" s="7" t="s">
        <v>91</v>
      </c>
      <c r="D61" s="24"/>
      <c r="E61" s="18"/>
      <c r="F61" s="19"/>
      <c r="G61" s="19"/>
      <c r="H61" s="19" t="s">
        <v>44</v>
      </c>
      <c r="I61" s="19"/>
      <c r="J61" s="19"/>
      <c r="K61" s="18"/>
      <c r="L61" s="18"/>
      <c r="M61" s="18"/>
      <c r="N61" s="18"/>
      <c r="O61" s="18"/>
      <c r="P61" s="25">
        <v>346906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346906008</v>
      </c>
      <c r="BU61" s="160"/>
      <c r="BV61" s="160"/>
    </row>
    <row r="62" spans="1:74" ht="14.65" customHeight="1" x14ac:dyDescent="0.2">
      <c r="A62" s="7" t="s">
        <v>92</v>
      </c>
      <c r="D62" s="24"/>
      <c r="E62" s="18"/>
      <c r="F62" s="19"/>
      <c r="G62" s="19" t="s">
        <v>44</v>
      </c>
      <c r="H62" s="19"/>
      <c r="I62" s="19"/>
      <c r="J62" s="19"/>
      <c r="K62" s="18"/>
      <c r="L62" s="18"/>
      <c r="M62" s="18"/>
      <c r="N62" s="18"/>
      <c r="O62" s="18"/>
      <c r="P62" s="25">
        <v>2410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2410000</v>
      </c>
      <c r="BU62" s="160"/>
      <c r="BV62" s="160"/>
    </row>
    <row r="63" spans="1:74" ht="14.65" customHeight="1" x14ac:dyDescent="0.2">
      <c r="A63" s="7" t="s">
        <v>93</v>
      </c>
      <c r="D63" s="24"/>
      <c r="E63" s="18"/>
      <c r="F63" s="19"/>
      <c r="G63" s="19" t="s">
        <v>94</v>
      </c>
      <c r="H63" s="19"/>
      <c r="I63" s="19"/>
      <c r="J63" s="19"/>
      <c r="K63" s="18"/>
      <c r="L63" s="18"/>
      <c r="M63" s="18"/>
      <c r="N63" s="18"/>
      <c r="O63" s="18"/>
      <c r="P63" s="25">
        <v>-4888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-4887833</v>
      </c>
      <c r="BU63" s="160"/>
      <c r="BV63" s="160"/>
    </row>
    <row r="64" spans="1:74" ht="14.65" customHeight="1" x14ac:dyDescent="0.2">
      <c r="A64" s="7" t="s">
        <v>95</v>
      </c>
      <c r="D64" s="24"/>
      <c r="E64" s="18" t="s">
        <v>96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1522292</v>
      </c>
      <c r="Q64" s="26" t="s">
        <v>267</v>
      </c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1522291671</v>
      </c>
      <c r="BU64" s="160"/>
      <c r="BV64" s="160"/>
    </row>
    <row r="65" spans="1:74" ht="14.65" customHeight="1" x14ac:dyDescent="0.2">
      <c r="A65" s="7" t="s">
        <v>97</v>
      </c>
      <c r="D65" s="24"/>
      <c r="E65" s="18"/>
      <c r="F65" s="19" t="s">
        <v>98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622317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622317072</v>
      </c>
      <c r="BU65" s="160"/>
      <c r="BV65" s="160"/>
    </row>
    <row r="66" spans="1:74" ht="14.65" customHeight="1" x14ac:dyDescent="0.2">
      <c r="A66" s="7" t="s">
        <v>99</v>
      </c>
      <c r="D66" s="24"/>
      <c r="E66" s="18"/>
      <c r="F66" s="19" t="s">
        <v>100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31540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31540492</v>
      </c>
      <c r="BU66" s="160"/>
      <c r="BV66" s="160"/>
    </row>
    <row r="67" spans="1:74" ht="14.65" customHeight="1" x14ac:dyDescent="0.2">
      <c r="A67" s="7">
        <v>1500000</v>
      </c>
      <c r="D67" s="24"/>
      <c r="E67" s="18"/>
      <c r="F67" s="19" t="s">
        <v>101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1834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1834200</v>
      </c>
      <c r="BU67" s="160"/>
      <c r="BV67" s="160"/>
    </row>
    <row r="68" spans="1:74" ht="14.65" customHeight="1" x14ac:dyDescent="0.2">
      <c r="A68" s="7" t="s">
        <v>102</v>
      </c>
      <c r="D68" s="24"/>
      <c r="E68" s="19"/>
      <c r="F68" s="19" t="s">
        <v>88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845266</v>
      </c>
      <c r="Q68" s="26" t="s">
        <v>267</v>
      </c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845265505</v>
      </c>
      <c r="BU68" s="160"/>
      <c r="BV68" s="160"/>
    </row>
    <row r="69" spans="1:74" ht="14.65" customHeight="1" x14ac:dyDescent="0.2">
      <c r="A69" s="7" t="s">
        <v>103</v>
      </c>
      <c r="D69" s="24"/>
      <c r="E69" s="19"/>
      <c r="F69" s="19"/>
      <c r="G69" s="19" t="s">
        <v>104</v>
      </c>
      <c r="H69" s="19"/>
      <c r="I69" s="19"/>
      <c r="J69" s="19"/>
      <c r="K69" s="18"/>
      <c r="L69" s="18"/>
      <c r="M69" s="18"/>
      <c r="N69" s="18"/>
      <c r="O69" s="18"/>
      <c r="P69" s="25">
        <v>815108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815108171</v>
      </c>
      <c r="BU69" s="160"/>
      <c r="BV69" s="160"/>
    </row>
    <row r="70" spans="1:74" ht="14.65" customHeight="1" x14ac:dyDescent="0.2">
      <c r="A70" s="7" t="s">
        <v>105</v>
      </c>
      <c r="D70" s="24"/>
      <c r="E70" s="19"/>
      <c r="F70" s="19"/>
      <c r="G70" s="19" t="s">
        <v>90</v>
      </c>
      <c r="H70" s="19"/>
      <c r="I70" s="19"/>
      <c r="J70" s="19"/>
      <c r="K70" s="18"/>
      <c r="L70" s="18"/>
      <c r="M70" s="18"/>
      <c r="N70" s="18"/>
      <c r="O70" s="18"/>
      <c r="P70" s="25">
        <v>30157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30157334</v>
      </c>
      <c r="BU70" s="160"/>
      <c r="BV70" s="160"/>
    </row>
    <row r="71" spans="1:74" ht="14.65" customHeight="1" x14ac:dyDescent="0.2">
      <c r="A71" s="7" t="s">
        <v>106</v>
      </c>
      <c r="D71" s="24"/>
      <c r="E71" s="19"/>
      <c r="F71" s="19" t="s">
        <v>107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21592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21592098</v>
      </c>
      <c r="BU71" s="160"/>
      <c r="BV71" s="160"/>
    </row>
    <row r="72" spans="1:74" ht="14.65" customHeight="1" x14ac:dyDescent="0.2">
      <c r="A72" s="7" t="s">
        <v>108</v>
      </c>
      <c r="D72" s="24"/>
      <c r="E72" s="19"/>
      <c r="F72" s="19" t="s">
        <v>44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1831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1830865</v>
      </c>
      <c r="BU72" s="160"/>
      <c r="BV72" s="160"/>
    </row>
    <row r="73" spans="1:74" ht="14.65" customHeight="1" x14ac:dyDescent="0.2">
      <c r="A73" s="7" t="s">
        <v>109</v>
      </c>
      <c r="D73" s="24"/>
      <c r="E73" s="19"/>
      <c r="F73" s="38" t="s">
        <v>94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-2089</v>
      </c>
      <c r="Q73" s="26"/>
      <c r="R73" s="165"/>
      <c r="S73" s="166"/>
      <c r="T73" s="166"/>
      <c r="U73" s="166"/>
      <c r="V73" s="166"/>
      <c r="W73" s="166"/>
      <c r="X73" s="166"/>
      <c r="Y73" s="167"/>
      <c r="Z73" s="40"/>
      <c r="AA73" s="41"/>
      <c r="AD73" s="9">
        <v>-2088561</v>
      </c>
      <c r="BU73" s="160"/>
      <c r="BV73" s="160"/>
    </row>
    <row r="74" spans="1:74" ht="16.5" customHeight="1" thickBot="1" x14ac:dyDescent="0.25">
      <c r="A74" s="7">
        <v>1565000</v>
      </c>
      <c r="B74" s="7" t="s">
        <v>140</v>
      </c>
      <c r="D74" s="24"/>
      <c r="E74" s="19" t="s">
        <v>110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0</v>
      </c>
      <c r="Q74" s="26"/>
      <c r="R74" s="168" t="s">
        <v>141</v>
      </c>
      <c r="S74" s="169"/>
      <c r="T74" s="169"/>
      <c r="U74" s="169"/>
      <c r="V74" s="169"/>
      <c r="W74" s="169"/>
      <c r="X74" s="169"/>
      <c r="Y74" s="170"/>
      <c r="Z74" s="42">
        <v>20623426</v>
      </c>
      <c r="AA74" s="43" t="s">
        <v>267</v>
      </c>
      <c r="AD74" s="9">
        <v>0</v>
      </c>
      <c r="AE74" s="9">
        <f>IF(AND(AE24="-",AE25="-",AE26="-"),"-",SUM(AE24,AE25,AE26))</f>
        <v>20623425511</v>
      </c>
      <c r="BU74" s="160"/>
      <c r="BV74" s="160"/>
    </row>
    <row r="75" spans="1:74" ht="14.65" customHeight="1" thickBot="1" x14ac:dyDescent="0.25">
      <c r="A75" s="7" t="s">
        <v>1</v>
      </c>
      <c r="B75" s="7" t="s">
        <v>111</v>
      </c>
      <c r="D75" s="171" t="s">
        <v>2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3"/>
      <c r="P75" s="44">
        <v>30996539</v>
      </c>
      <c r="Q75" s="45" t="s">
        <v>267</v>
      </c>
      <c r="R75" s="174" t="s">
        <v>254</v>
      </c>
      <c r="S75" s="175"/>
      <c r="T75" s="175"/>
      <c r="U75" s="175"/>
      <c r="V75" s="175"/>
      <c r="W75" s="175"/>
      <c r="X75" s="175"/>
      <c r="Y75" s="176"/>
      <c r="Z75" s="44">
        <v>30996539</v>
      </c>
      <c r="AA75" s="46" t="s">
        <v>267</v>
      </c>
      <c r="AD75" s="9">
        <f>IF(AND(AD7="-",AD64="-",AD74="-"),"-",SUM(AD7,AD64,AD74))</f>
        <v>30996539216</v>
      </c>
      <c r="AE75" s="9">
        <f>IF(AND(AE22="-",AE74="-"),"-",SUM(AE22,AE74))</f>
        <v>30996539216</v>
      </c>
      <c r="BU75" s="160"/>
      <c r="BV75" s="160"/>
    </row>
    <row r="76" spans="1:74" ht="9.75" customHeight="1" x14ac:dyDescent="0.2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74" ht="14.65" customHeight="1" x14ac:dyDescent="0.2">
      <c r="D77" s="48"/>
      <c r="E77" s="49" t="s">
        <v>255</v>
      </c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BU42"/>
  <sheetViews>
    <sheetView view="pageBreakPreview" topLeftCell="B1" zoomScaleNormal="85" zoomScaleSheetLayoutView="100" workbookViewId="0">
      <selection activeCell="B1" sqref="B1"/>
    </sheetView>
  </sheetViews>
  <sheetFormatPr defaultColWidth="9" defaultRowHeight="13" x14ac:dyDescent="0.2"/>
  <cols>
    <col min="1" max="1" width="0" style="52" hidden="1" customWidth="1"/>
    <col min="2" max="2" width="0.6328125" style="6" customWidth="1"/>
    <col min="3" max="3" width="1.26953125" style="82" customWidth="1"/>
    <col min="4" max="12" width="2.08984375" style="82" customWidth="1"/>
    <col min="13" max="13" width="18.36328125" style="82" customWidth="1"/>
    <col min="14" max="14" width="21.6328125" style="82" bestFit="1" customWidth="1"/>
    <col min="15" max="15" width="2.453125" style="82" customWidth="1"/>
    <col min="16" max="16" width="0.6328125" style="82" customWidth="1"/>
    <col min="17" max="17" width="9" style="6"/>
    <col min="18" max="18" width="0" style="6" hidden="1" customWidth="1"/>
    <col min="19" max="16384" width="9" style="6"/>
  </cols>
  <sheetData>
    <row r="1" spans="1:73" x14ac:dyDescent="0.2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73" ht="23.5" x14ac:dyDescent="0.25">
      <c r="C2" s="182" t="s">
        <v>264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53"/>
    </row>
    <row r="3" spans="1:73" ht="16.5" x14ac:dyDescent="0.25">
      <c r="C3" s="183" t="s">
        <v>265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53"/>
    </row>
    <row r="4" spans="1:73" ht="16.5" x14ac:dyDescent="0.25">
      <c r="C4" s="183" t="s">
        <v>266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53"/>
    </row>
    <row r="5" spans="1:73" ht="17" thickBot="1" x14ac:dyDescent="0.3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263</v>
      </c>
      <c r="P5" s="53"/>
    </row>
    <row r="6" spans="1:73" ht="17" thickBot="1" x14ac:dyDescent="0.3">
      <c r="A6" s="52" t="s">
        <v>242</v>
      </c>
      <c r="C6" s="184" t="s">
        <v>0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 t="s">
        <v>244</v>
      </c>
      <c r="O6" s="187"/>
      <c r="P6" s="53"/>
    </row>
    <row r="7" spans="1:73" x14ac:dyDescent="0.2">
      <c r="A7" s="52" t="s">
        <v>150</v>
      </c>
      <c r="C7" s="56"/>
      <c r="D7" s="57" t="s">
        <v>151</v>
      </c>
      <c r="E7" s="57"/>
      <c r="F7" s="58"/>
      <c r="G7" s="57"/>
      <c r="H7" s="57"/>
      <c r="I7" s="57"/>
      <c r="J7" s="57"/>
      <c r="K7" s="58"/>
      <c r="L7" s="58"/>
      <c r="M7" s="58"/>
      <c r="N7" s="59">
        <v>8670399</v>
      </c>
      <c r="O7" s="60" t="s">
        <v>267</v>
      </c>
      <c r="P7" s="61"/>
      <c r="R7" s="6">
        <f>IF(AND(R8="-",R23="-"),"-",SUM(R8,R23))</f>
        <v>8670399039</v>
      </c>
      <c r="BU7" s="158"/>
    </row>
    <row r="8" spans="1:73" x14ac:dyDescent="0.2">
      <c r="A8" s="52" t="s">
        <v>152</v>
      </c>
      <c r="C8" s="56"/>
      <c r="D8" s="57"/>
      <c r="E8" s="57" t="s">
        <v>153</v>
      </c>
      <c r="F8" s="57"/>
      <c r="G8" s="57"/>
      <c r="H8" s="57"/>
      <c r="I8" s="57"/>
      <c r="J8" s="57"/>
      <c r="K8" s="58"/>
      <c r="L8" s="58"/>
      <c r="M8" s="58"/>
      <c r="N8" s="59">
        <v>4846918</v>
      </c>
      <c r="O8" s="62" t="s">
        <v>267</v>
      </c>
      <c r="P8" s="61"/>
      <c r="R8" s="6">
        <f>IF(COUNTIF(R9:R22,"-")=COUNTA(R9:R22),"-",SUM(R9,R14,R19))</f>
        <v>4846918179</v>
      </c>
      <c r="BU8" s="158"/>
    </row>
    <row r="9" spans="1:73" x14ac:dyDescent="0.2">
      <c r="A9" s="52" t="s">
        <v>154</v>
      </c>
      <c r="C9" s="56"/>
      <c r="D9" s="57"/>
      <c r="E9" s="57"/>
      <c r="F9" s="57" t="s">
        <v>155</v>
      </c>
      <c r="G9" s="57"/>
      <c r="H9" s="57"/>
      <c r="I9" s="57"/>
      <c r="J9" s="57"/>
      <c r="K9" s="58"/>
      <c r="L9" s="58"/>
      <c r="M9" s="58"/>
      <c r="N9" s="59">
        <v>1389846</v>
      </c>
      <c r="O9" s="62" t="s">
        <v>267</v>
      </c>
      <c r="P9" s="61"/>
      <c r="R9" s="6">
        <f>IF(COUNTIF(R10:R13,"-")=COUNTA(R10:R13),"-",SUM(R10:R13))</f>
        <v>1389845738</v>
      </c>
      <c r="BU9" s="158"/>
    </row>
    <row r="10" spans="1:73" x14ac:dyDescent="0.2">
      <c r="A10" s="52" t="s">
        <v>156</v>
      </c>
      <c r="C10" s="56"/>
      <c r="D10" s="57"/>
      <c r="E10" s="57"/>
      <c r="F10" s="57"/>
      <c r="G10" s="57" t="s">
        <v>157</v>
      </c>
      <c r="H10" s="57"/>
      <c r="I10" s="57"/>
      <c r="J10" s="57"/>
      <c r="K10" s="58"/>
      <c r="L10" s="58"/>
      <c r="M10" s="58"/>
      <c r="N10" s="59">
        <v>1150730</v>
      </c>
      <c r="O10" s="62"/>
      <c r="P10" s="61"/>
      <c r="R10" s="6">
        <v>1150729831</v>
      </c>
      <c r="BU10" s="158"/>
    </row>
    <row r="11" spans="1:73" x14ac:dyDescent="0.2">
      <c r="A11" s="52" t="s">
        <v>158</v>
      </c>
      <c r="C11" s="56"/>
      <c r="D11" s="57"/>
      <c r="E11" s="57"/>
      <c r="F11" s="57"/>
      <c r="G11" s="57" t="s">
        <v>159</v>
      </c>
      <c r="H11" s="57"/>
      <c r="I11" s="57"/>
      <c r="J11" s="57"/>
      <c r="K11" s="58"/>
      <c r="L11" s="58"/>
      <c r="M11" s="58"/>
      <c r="N11" s="59">
        <v>82057</v>
      </c>
      <c r="O11" s="62"/>
      <c r="P11" s="61"/>
      <c r="R11" s="6">
        <v>82056671</v>
      </c>
      <c r="BU11" s="158"/>
    </row>
    <row r="12" spans="1:73" x14ac:dyDescent="0.2">
      <c r="A12" s="52" t="s">
        <v>160</v>
      </c>
      <c r="C12" s="56"/>
      <c r="D12" s="57"/>
      <c r="E12" s="57"/>
      <c r="F12" s="57"/>
      <c r="G12" s="57" t="s">
        <v>161</v>
      </c>
      <c r="H12" s="57"/>
      <c r="I12" s="57"/>
      <c r="J12" s="57"/>
      <c r="K12" s="58"/>
      <c r="L12" s="58"/>
      <c r="M12" s="58"/>
      <c r="N12" s="59">
        <v>40165</v>
      </c>
      <c r="O12" s="62"/>
      <c r="P12" s="61"/>
      <c r="R12" s="6">
        <v>40164526</v>
      </c>
      <c r="BU12" s="158"/>
    </row>
    <row r="13" spans="1:73" x14ac:dyDescent="0.2">
      <c r="A13" s="52" t="s">
        <v>162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116895</v>
      </c>
      <c r="O13" s="62"/>
      <c r="P13" s="61"/>
      <c r="R13" s="6">
        <v>116894710</v>
      </c>
      <c r="BU13" s="158"/>
    </row>
    <row r="14" spans="1:73" x14ac:dyDescent="0.2">
      <c r="A14" s="52" t="s">
        <v>163</v>
      </c>
      <c r="C14" s="56"/>
      <c r="D14" s="57"/>
      <c r="E14" s="57"/>
      <c r="F14" s="57" t="s">
        <v>164</v>
      </c>
      <c r="G14" s="57"/>
      <c r="H14" s="57"/>
      <c r="I14" s="57"/>
      <c r="J14" s="57"/>
      <c r="K14" s="58"/>
      <c r="L14" s="58"/>
      <c r="M14" s="58"/>
      <c r="N14" s="59">
        <v>3305616</v>
      </c>
      <c r="O14" s="62" t="s">
        <v>267</v>
      </c>
      <c r="P14" s="61"/>
      <c r="R14" s="6">
        <f>IF(COUNTIF(R15:R18,"-")=COUNTA(R15:R18),"-",SUM(R15:R18))</f>
        <v>3305616344</v>
      </c>
      <c r="BU14" s="158"/>
    </row>
    <row r="15" spans="1:73" x14ac:dyDescent="0.2">
      <c r="A15" s="52" t="s">
        <v>165</v>
      </c>
      <c r="C15" s="56"/>
      <c r="D15" s="57"/>
      <c r="E15" s="57"/>
      <c r="F15" s="57"/>
      <c r="G15" s="57" t="s">
        <v>166</v>
      </c>
      <c r="H15" s="57"/>
      <c r="I15" s="57"/>
      <c r="J15" s="57"/>
      <c r="K15" s="58"/>
      <c r="L15" s="58"/>
      <c r="M15" s="58"/>
      <c r="N15" s="59">
        <v>1725699</v>
      </c>
      <c r="O15" s="62"/>
      <c r="P15" s="61"/>
      <c r="R15" s="6">
        <v>1725698600</v>
      </c>
      <c r="BU15" s="158"/>
    </row>
    <row r="16" spans="1:73" x14ac:dyDescent="0.2">
      <c r="A16" s="52" t="s">
        <v>167</v>
      </c>
      <c r="C16" s="56"/>
      <c r="D16" s="57"/>
      <c r="E16" s="57"/>
      <c r="F16" s="57"/>
      <c r="G16" s="57" t="s">
        <v>168</v>
      </c>
      <c r="H16" s="57"/>
      <c r="I16" s="57"/>
      <c r="J16" s="57"/>
      <c r="K16" s="58"/>
      <c r="L16" s="58"/>
      <c r="M16" s="58"/>
      <c r="N16" s="59">
        <v>208943</v>
      </c>
      <c r="O16" s="62"/>
      <c r="P16" s="61"/>
      <c r="R16" s="6">
        <v>208942611</v>
      </c>
      <c r="BU16" s="158"/>
    </row>
    <row r="17" spans="1:73" x14ac:dyDescent="0.2">
      <c r="A17" s="52" t="s">
        <v>169</v>
      </c>
      <c r="C17" s="56"/>
      <c r="D17" s="57"/>
      <c r="E17" s="57"/>
      <c r="F17" s="57"/>
      <c r="G17" s="57" t="s">
        <v>170</v>
      </c>
      <c r="H17" s="57"/>
      <c r="I17" s="57"/>
      <c r="J17" s="57"/>
      <c r="K17" s="58"/>
      <c r="L17" s="58"/>
      <c r="M17" s="58"/>
      <c r="N17" s="59">
        <v>1262096</v>
      </c>
      <c r="O17" s="62"/>
      <c r="P17" s="61"/>
      <c r="R17" s="6">
        <v>1262095577</v>
      </c>
      <c r="BU17" s="158"/>
    </row>
    <row r="18" spans="1:73" x14ac:dyDescent="0.2">
      <c r="A18" s="52" t="s">
        <v>171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108880</v>
      </c>
      <c r="O18" s="62"/>
      <c r="P18" s="61"/>
      <c r="R18" s="6">
        <v>108879556</v>
      </c>
      <c r="BU18" s="158"/>
    </row>
    <row r="19" spans="1:73" x14ac:dyDescent="0.2">
      <c r="A19" s="52" t="s">
        <v>172</v>
      </c>
      <c r="C19" s="56"/>
      <c r="D19" s="57"/>
      <c r="E19" s="57"/>
      <c r="F19" s="57" t="s">
        <v>173</v>
      </c>
      <c r="G19" s="57"/>
      <c r="H19" s="57"/>
      <c r="I19" s="57"/>
      <c r="J19" s="57"/>
      <c r="K19" s="58"/>
      <c r="L19" s="58"/>
      <c r="M19" s="58"/>
      <c r="N19" s="59">
        <v>151456</v>
      </c>
      <c r="O19" s="62" t="s">
        <v>267</v>
      </c>
      <c r="P19" s="61"/>
      <c r="R19" s="6">
        <f>IF(COUNTIF(R20:R22,"-")=COUNTA(R20:R22),"-",SUM(R20:R22))</f>
        <v>151456097</v>
      </c>
      <c r="BU19" s="158"/>
    </row>
    <row r="20" spans="1:73" x14ac:dyDescent="0.2">
      <c r="A20" s="52" t="s">
        <v>174</v>
      </c>
      <c r="C20" s="56"/>
      <c r="D20" s="57"/>
      <c r="E20" s="57"/>
      <c r="F20" s="58"/>
      <c r="G20" s="58" t="s">
        <v>175</v>
      </c>
      <c r="H20" s="58"/>
      <c r="I20" s="57"/>
      <c r="J20" s="57"/>
      <c r="K20" s="58"/>
      <c r="L20" s="58"/>
      <c r="M20" s="58"/>
      <c r="N20" s="59">
        <v>68067</v>
      </c>
      <c r="O20" s="62"/>
      <c r="P20" s="61"/>
      <c r="R20" s="6">
        <v>68066828</v>
      </c>
      <c r="BU20" s="158"/>
    </row>
    <row r="21" spans="1:73" x14ac:dyDescent="0.2">
      <c r="A21" s="52" t="s">
        <v>176</v>
      </c>
      <c r="C21" s="56"/>
      <c r="D21" s="57"/>
      <c r="E21" s="57"/>
      <c r="F21" s="58"/>
      <c r="G21" s="57" t="s">
        <v>177</v>
      </c>
      <c r="H21" s="57"/>
      <c r="I21" s="57"/>
      <c r="J21" s="57"/>
      <c r="K21" s="58"/>
      <c r="L21" s="58"/>
      <c r="M21" s="58"/>
      <c r="N21" s="59">
        <v>4302</v>
      </c>
      <c r="O21" s="62"/>
      <c r="P21" s="61"/>
      <c r="R21" s="6">
        <v>4301595</v>
      </c>
      <c r="BU21" s="158"/>
    </row>
    <row r="22" spans="1:73" x14ac:dyDescent="0.2">
      <c r="A22" s="52" t="s">
        <v>178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79088</v>
      </c>
      <c r="O22" s="62"/>
      <c r="P22" s="61"/>
      <c r="R22" s="6">
        <v>79087674</v>
      </c>
      <c r="BU22" s="158"/>
    </row>
    <row r="23" spans="1:73" x14ac:dyDescent="0.2">
      <c r="A23" s="52" t="s">
        <v>179</v>
      </c>
      <c r="C23" s="56"/>
      <c r="D23" s="57"/>
      <c r="E23" s="58" t="s">
        <v>180</v>
      </c>
      <c r="F23" s="58"/>
      <c r="G23" s="57"/>
      <c r="H23" s="57"/>
      <c r="I23" s="57"/>
      <c r="J23" s="57"/>
      <c r="K23" s="58"/>
      <c r="L23" s="58"/>
      <c r="M23" s="58"/>
      <c r="N23" s="59">
        <v>3823481</v>
      </c>
      <c r="O23" s="62"/>
      <c r="P23" s="61"/>
      <c r="R23" s="6">
        <f>IF(COUNTIF(R24:R27,"-")=COUNTA(R24:R27),"-",SUM(R24:R27))</f>
        <v>3823480860</v>
      </c>
      <c r="BU23" s="158"/>
    </row>
    <row r="24" spans="1:73" x14ac:dyDescent="0.2">
      <c r="A24" s="52" t="s">
        <v>181</v>
      </c>
      <c r="C24" s="56"/>
      <c r="D24" s="57"/>
      <c r="E24" s="57"/>
      <c r="F24" s="57" t="s">
        <v>182</v>
      </c>
      <c r="G24" s="57"/>
      <c r="H24" s="57"/>
      <c r="I24" s="57"/>
      <c r="J24" s="57"/>
      <c r="K24" s="58"/>
      <c r="L24" s="58"/>
      <c r="M24" s="58"/>
      <c r="N24" s="59">
        <v>3297507</v>
      </c>
      <c r="O24" s="62"/>
      <c r="P24" s="61"/>
      <c r="R24" s="6">
        <v>3297507304</v>
      </c>
      <c r="BU24" s="158"/>
    </row>
    <row r="25" spans="1:73" x14ac:dyDescent="0.2">
      <c r="A25" s="52" t="s">
        <v>183</v>
      </c>
      <c r="C25" s="56"/>
      <c r="D25" s="57"/>
      <c r="E25" s="57"/>
      <c r="F25" s="57" t="s">
        <v>184</v>
      </c>
      <c r="G25" s="57"/>
      <c r="H25" s="57"/>
      <c r="I25" s="57"/>
      <c r="J25" s="57"/>
      <c r="K25" s="58"/>
      <c r="L25" s="58"/>
      <c r="M25" s="58"/>
      <c r="N25" s="59">
        <v>262557</v>
      </c>
      <c r="O25" s="62"/>
      <c r="P25" s="61"/>
      <c r="R25" s="6">
        <v>262556780</v>
      </c>
      <c r="BU25" s="158"/>
    </row>
    <row r="26" spans="1:73" x14ac:dyDescent="0.2">
      <c r="A26" s="52" t="s">
        <v>185</v>
      </c>
      <c r="C26" s="56"/>
      <c r="D26" s="57"/>
      <c r="E26" s="57"/>
      <c r="F26" s="57" t="s">
        <v>186</v>
      </c>
      <c r="G26" s="57"/>
      <c r="H26" s="57"/>
      <c r="I26" s="57"/>
      <c r="J26" s="57"/>
      <c r="K26" s="58"/>
      <c r="L26" s="58"/>
      <c r="M26" s="58"/>
      <c r="N26" s="59">
        <v>0</v>
      </c>
      <c r="O26" s="62"/>
      <c r="P26" s="61"/>
      <c r="R26" s="6">
        <v>0</v>
      </c>
      <c r="BU26" s="158"/>
    </row>
    <row r="27" spans="1:73" x14ac:dyDescent="0.2">
      <c r="A27" s="52" t="s">
        <v>187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263417</v>
      </c>
      <c r="O27" s="62"/>
      <c r="P27" s="61"/>
      <c r="R27" s="6">
        <v>263416776</v>
      </c>
      <c r="BU27" s="158"/>
    </row>
    <row r="28" spans="1:73" x14ac:dyDescent="0.2">
      <c r="A28" s="52" t="s">
        <v>188</v>
      </c>
      <c r="C28" s="56"/>
      <c r="D28" s="57" t="s">
        <v>189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772089</v>
      </c>
      <c r="O28" s="62"/>
      <c r="P28" s="61"/>
      <c r="R28" s="6">
        <f>IF(COUNTIF(R29:R30,"-")=COUNTA(R29:R30),"-",SUM(R29:R30))</f>
        <v>772088908</v>
      </c>
      <c r="BU28" s="158"/>
    </row>
    <row r="29" spans="1:73" x14ac:dyDescent="0.2">
      <c r="A29" s="52" t="s">
        <v>190</v>
      </c>
      <c r="C29" s="56"/>
      <c r="D29" s="57"/>
      <c r="E29" s="57" t="s">
        <v>191</v>
      </c>
      <c r="F29" s="57"/>
      <c r="G29" s="57"/>
      <c r="H29" s="57"/>
      <c r="I29" s="57"/>
      <c r="J29" s="57"/>
      <c r="K29" s="63"/>
      <c r="L29" s="63"/>
      <c r="M29" s="63"/>
      <c r="N29" s="59">
        <v>259885</v>
      </c>
      <c r="O29" s="62"/>
      <c r="P29" s="61"/>
      <c r="R29" s="6">
        <v>259884765</v>
      </c>
      <c r="BU29" s="158"/>
    </row>
    <row r="30" spans="1:73" x14ac:dyDescent="0.2">
      <c r="A30" s="52" t="s">
        <v>192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512204</v>
      </c>
      <c r="O30" s="62"/>
      <c r="P30" s="61"/>
      <c r="R30" s="6">
        <v>512204143</v>
      </c>
      <c r="BU30" s="158"/>
    </row>
    <row r="31" spans="1:73" x14ac:dyDescent="0.2">
      <c r="A31" s="52" t="s">
        <v>148</v>
      </c>
      <c r="C31" s="64" t="s">
        <v>149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-7898310</v>
      </c>
      <c r="O31" s="68"/>
      <c r="P31" s="61"/>
      <c r="R31" s="6">
        <f>IF(COUNTIF(R7:R28,"-")=COUNTA(R7:R28),"-",SUM(R28)-SUM(R7))</f>
        <v>-7898310131</v>
      </c>
      <c r="BU31" s="158"/>
    </row>
    <row r="32" spans="1:73" x14ac:dyDescent="0.2">
      <c r="A32" s="52" t="s">
        <v>195</v>
      </c>
      <c r="C32" s="56"/>
      <c r="D32" s="57" t="s">
        <v>196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3358</v>
      </c>
      <c r="O32" s="60"/>
      <c r="P32" s="61"/>
      <c r="R32" s="6">
        <f>IF(COUNTIF(R33:R36,"-")=COUNTA(R33:R36),"-",SUM(R33:R36))</f>
        <v>3358373</v>
      </c>
      <c r="BU32" s="158"/>
    </row>
    <row r="33" spans="1:73" x14ac:dyDescent="0.2">
      <c r="A33" s="52" t="s">
        <v>197</v>
      </c>
      <c r="C33" s="56"/>
      <c r="D33" s="57"/>
      <c r="E33" s="58" t="s">
        <v>198</v>
      </c>
      <c r="F33" s="58"/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R33" s="6">
        <v>0</v>
      </c>
      <c r="BU33" s="158"/>
    </row>
    <row r="34" spans="1:73" x14ac:dyDescent="0.2">
      <c r="A34" s="52" t="s">
        <v>199</v>
      </c>
      <c r="C34" s="56"/>
      <c r="D34" s="57"/>
      <c r="E34" s="58" t="s">
        <v>200</v>
      </c>
      <c r="F34" s="58"/>
      <c r="G34" s="57"/>
      <c r="H34" s="57"/>
      <c r="I34" s="57"/>
      <c r="J34" s="57"/>
      <c r="K34" s="58"/>
      <c r="L34" s="58"/>
      <c r="M34" s="58"/>
      <c r="N34" s="59">
        <v>3358</v>
      </c>
      <c r="O34" s="62"/>
      <c r="P34" s="61"/>
      <c r="R34" s="6">
        <v>3358373</v>
      </c>
      <c r="BU34" s="158"/>
    </row>
    <row r="35" spans="1:73" x14ac:dyDescent="0.2">
      <c r="A35" s="52" t="s">
        <v>201</v>
      </c>
      <c r="C35" s="56"/>
      <c r="D35" s="57"/>
      <c r="E35" s="57" t="s">
        <v>202</v>
      </c>
      <c r="F35" s="57"/>
      <c r="G35" s="57"/>
      <c r="H35" s="57"/>
      <c r="I35" s="57"/>
      <c r="J35" s="57"/>
      <c r="K35" s="58"/>
      <c r="L35" s="58"/>
      <c r="M35" s="58"/>
      <c r="N35" s="59">
        <v>0</v>
      </c>
      <c r="O35" s="62"/>
      <c r="P35" s="61"/>
      <c r="R35" s="6">
        <v>0</v>
      </c>
      <c r="BU35" s="158"/>
    </row>
    <row r="36" spans="1:73" x14ac:dyDescent="0.2">
      <c r="A36" s="52" t="s">
        <v>203</v>
      </c>
      <c r="C36" s="56"/>
      <c r="D36" s="57"/>
      <c r="E36" s="57" t="s">
        <v>44</v>
      </c>
      <c r="F36" s="57"/>
      <c r="G36" s="57"/>
      <c r="H36" s="57"/>
      <c r="I36" s="57"/>
      <c r="J36" s="57"/>
      <c r="K36" s="58"/>
      <c r="L36" s="58"/>
      <c r="M36" s="58"/>
      <c r="N36" s="59">
        <v>0</v>
      </c>
      <c r="O36" s="62"/>
      <c r="P36" s="61"/>
      <c r="R36" s="6">
        <v>0</v>
      </c>
      <c r="BU36" s="158"/>
    </row>
    <row r="37" spans="1:73" x14ac:dyDescent="0.2">
      <c r="A37" s="52" t="s">
        <v>204</v>
      </c>
      <c r="C37" s="56"/>
      <c r="D37" s="57" t="s">
        <v>205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718</v>
      </c>
      <c r="O37" s="60"/>
      <c r="P37" s="61"/>
      <c r="R37" s="6">
        <f>IF(COUNTIF(R38:R39,"-")=COUNTA(R38:R39),"-",SUM(R38:R39))</f>
        <v>718322</v>
      </c>
      <c r="BU37" s="158"/>
    </row>
    <row r="38" spans="1:73" x14ac:dyDescent="0.2">
      <c r="A38" s="52" t="s">
        <v>206</v>
      </c>
      <c r="C38" s="56"/>
      <c r="D38" s="57"/>
      <c r="E38" s="57" t="s">
        <v>207</v>
      </c>
      <c r="F38" s="57"/>
      <c r="G38" s="57"/>
      <c r="H38" s="57"/>
      <c r="I38" s="57"/>
      <c r="J38" s="57"/>
      <c r="K38" s="63"/>
      <c r="L38" s="63"/>
      <c r="M38" s="63"/>
      <c r="N38" s="59">
        <v>718</v>
      </c>
      <c r="O38" s="62"/>
      <c r="P38" s="61"/>
      <c r="R38" s="6">
        <v>718322</v>
      </c>
      <c r="BU38" s="158"/>
    </row>
    <row r="39" spans="1:73" ht="13.5" thickBot="1" x14ac:dyDescent="0.25">
      <c r="A39" s="52" t="s">
        <v>208</v>
      </c>
      <c r="C39" s="56"/>
      <c r="D39" s="57"/>
      <c r="E39" s="57" t="s">
        <v>44</v>
      </c>
      <c r="F39" s="57"/>
      <c r="G39" s="57"/>
      <c r="H39" s="57"/>
      <c r="I39" s="57"/>
      <c r="J39" s="57"/>
      <c r="K39" s="63"/>
      <c r="L39" s="63"/>
      <c r="M39" s="63"/>
      <c r="N39" s="59">
        <v>0</v>
      </c>
      <c r="O39" s="62"/>
      <c r="P39" s="61"/>
      <c r="R39" s="6">
        <v>0</v>
      </c>
      <c r="BU39" s="158"/>
    </row>
    <row r="40" spans="1:73" ht="13.5" thickBot="1" x14ac:dyDescent="0.25">
      <c r="A40" s="52" t="s">
        <v>193</v>
      </c>
      <c r="C40" s="69" t="s">
        <v>194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-7900950</v>
      </c>
      <c r="O40" s="73"/>
      <c r="P40" s="61"/>
      <c r="R40" s="6">
        <f>IF(COUNTIF(R31:R39,"-")=COUNTA(R31:R39),"-",SUM(R31,R37)-SUM(R32))</f>
        <v>-7900950182</v>
      </c>
      <c r="BU40" s="158"/>
    </row>
    <row r="41" spans="1:73" s="75" customFormat="1" ht="3.75" customHeight="1" x14ac:dyDescent="0.2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73" s="75" customFormat="1" ht="15.65" customHeight="1" x14ac:dyDescent="0.2">
      <c r="A42" s="74"/>
      <c r="C42" s="79"/>
      <c r="D42" s="79" t="s">
        <v>255</v>
      </c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2:X28"/>
  <sheetViews>
    <sheetView showGridLines="0" view="pageBreakPreview" topLeftCell="B1" zoomScaleNormal="85" zoomScaleSheetLayoutView="100" workbookViewId="0">
      <selection activeCell="B1" sqref="B1"/>
    </sheetView>
  </sheetViews>
  <sheetFormatPr defaultColWidth="9" defaultRowHeight="12.5" x14ac:dyDescent="0.2"/>
  <cols>
    <col min="1" max="1" width="0" style="83" hidden="1" customWidth="1"/>
    <col min="2" max="2" width="1.08984375" style="85" customWidth="1"/>
    <col min="3" max="3" width="1.6328125" style="85" customWidth="1"/>
    <col min="4" max="9" width="2" style="85" customWidth="1"/>
    <col min="10" max="10" width="15.36328125" style="85" customWidth="1"/>
    <col min="11" max="11" width="21.6328125" style="85" bestFit="1" customWidth="1"/>
    <col min="12" max="12" width="3" style="85" bestFit="1" customWidth="1"/>
    <col min="13" max="13" width="21.6328125" style="85" bestFit="1" customWidth="1"/>
    <col min="14" max="14" width="3" style="85" bestFit="1" customWidth="1"/>
    <col min="15" max="15" width="21.6328125" style="85" bestFit="1" customWidth="1"/>
    <col min="16" max="16" width="3" style="85" bestFit="1" customWidth="1"/>
    <col min="17" max="17" width="21.63281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3.5" x14ac:dyDescent="0.35">
      <c r="B2" s="84"/>
      <c r="C2" s="205" t="s">
        <v>268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24" ht="16.5" x14ac:dyDescent="0.25">
      <c r="B3" s="86"/>
      <c r="C3" s="206" t="s">
        <v>265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</row>
    <row r="4" spans="1:24" ht="16.5" x14ac:dyDescent="0.25">
      <c r="B4" s="86"/>
      <c r="C4" s="206" t="s">
        <v>266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24" ht="15.75" customHeight="1" thickBot="1" x14ac:dyDescent="0.25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263</v>
      </c>
    </row>
    <row r="6" spans="1:24" ht="12.75" customHeight="1" x14ac:dyDescent="0.2">
      <c r="B6" s="90"/>
      <c r="C6" s="207" t="s">
        <v>0</v>
      </c>
      <c r="D6" s="208"/>
      <c r="E6" s="208"/>
      <c r="F6" s="208"/>
      <c r="G6" s="208"/>
      <c r="H6" s="208"/>
      <c r="I6" s="208"/>
      <c r="J6" s="209"/>
      <c r="K6" s="213" t="s">
        <v>256</v>
      </c>
      <c r="L6" s="208"/>
      <c r="M6" s="91"/>
      <c r="N6" s="91"/>
      <c r="O6" s="91"/>
      <c r="P6" s="91"/>
      <c r="Q6" s="91"/>
      <c r="R6" s="92"/>
    </row>
    <row r="7" spans="1:24" ht="29.25" customHeight="1" thickBot="1" x14ac:dyDescent="0.25">
      <c r="A7" s="83" t="s">
        <v>242</v>
      </c>
      <c r="B7" s="90"/>
      <c r="C7" s="210"/>
      <c r="D7" s="211"/>
      <c r="E7" s="211"/>
      <c r="F7" s="211"/>
      <c r="G7" s="211"/>
      <c r="H7" s="211"/>
      <c r="I7" s="211"/>
      <c r="J7" s="212"/>
      <c r="K7" s="214"/>
      <c r="L7" s="211"/>
      <c r="M7" s="215" t="s">
        <v>257</v>
      </c>
      <c r="N7" s="216"/>
      <c r="O7" s="215" t="s">
        <v>258</v>
      </c>
      <c r="P7" s="216"/>
      <c r="Q7" s="215" t="s">
        <v>147</v>
      </c>
      <c r="R7" s="217"/>
    </row>
    <row r="8" spans="1:24" ht="16" customHeight="1" x14ac:dyDescent="0.2">
      <c r="A8" s="83" t="s">
        <v>209</v>
      </c>
      <c r="B8" s="93"/>
      <c r="C8" s="94" t="s">
        <v>210</v>
      </c>
      <c r="D8" s="95"/>
      <c r="E8" s="95"/>
      <c r="F8" s="95"/>
      <c r="G8" s="95"/>
      <c r="H8" s="95"/>
      <c r="I8" s="95"/>
      <c r="J8" s="96"/>
      <c r="K8" s="97">
        <v>21166128</v>
      </c>
      <c r="L8" s="98"/>
      <c r="M8" s="97">
        <v>30952864</v>
      </c>
      <c r="N8" s="99"/>
      <c r="O8" s="97">
        <v>-9792465</v>
      </c>
      <c r="P8" s="99"/>
      <c r="Q8" s="100">
        <v>5729</v>
      </c>
      <c r="R8" s="101"/>
      <c r="U8" s="159">
        <f t="shared" ref="U8:U13" si="0">IF(COUNTIF(V8:X8,"-")=COUNTA(V8:X8),"-",SUM(V8:X8))</f>
        <v>21166127725</v>
      </c>
      <c r="V8" s="159">
        <v>30952864065</v>
      </c>
      <c r="W8" s="159">
        <v>-9792465342</v>
      </c>
      <c r="X8" s="159">
        <v>5729002</v>
      </c>
    </row>
    <row r="9" spans="1:24" ht="16" customHeight="1" x14ac:dyDescent="0.2">
      <c r="A9" s="83" t="s">
        <v>211</v>
      </c>
      <c r="B9" s="93"/>
      <c r="C9" s="24"/>
      <c r="D9" s="19" t="s">
        <v>212</v>
      </c>
      <c r="E9" s="19"/>
      <c r="F9" s="19"/>
      <c r="G9" s="19"/>
      <c r="H9" s="19"/>
      <c r="I9" s="19"/>
      <c r="J9" s="102"/>
      <c r="K9" s="103">
        <v>-7900950</v>
      </c>
      <c r="L9" s="104"/>
      <c r="M9" s="199"/>
      <c r="N9" s="200"/>
      <c r="O9" s="103">
        <v>-7901066</v>
      </c>
      <c r="P9" s="105"/>
      <c r="Q9" s="106">
        <v>116</v>
      </c>
      <c r="R9" s="107"/>
      <c r="U9" s="159">
        <f t="shared" si="0"/>
        <v>-7900950182</v>
      </c>
      <c r="V9" s="159" t="s">
        <v>11</v>
      </c>
      <c r="W9" s="159">
        <v>-7901066381</v>
      </c>
      <c r="X9" s="159">
        <v>116199</v>
      </c>
    </row>
    <row r="10" spans="1:24" ht="16" customHeight="1" x14ac:dyDescent="0.2">
      <c r="A10" s="83" t="s">
        <v>213</v>
      </c>
      <c r="B10" s="90"/>
      <c r="C10" s="108"/>
      <c r="D10" s="102" t="s">
        <v>214</v>
      </c>
      <c r="E10" s="102"/>
      <c r="F10" s="102"/>
      <c r="G10" s="102"/>
      <c r="H10" s="102"/>
      <c r="I10" s="102"/>
      <c r="J10" s="102"/>
      <c r="K10" s="103">
        <v>7300694</v>
      </c>
      <c r="L10" s="104"/>
      <c r="M10" s="190"/>
      <c r="N10" s="191"/>
      <c r="O10" s="103">
        <v>7300694</v>
      </c>
      <c r="P10" s="105"/>
      <c r="Q10" s="106">
        <v>0</v>
      </c>
      <c r="R10" s="109"/>
      <c r="U10" s="159">
        <f t="shared" si="0"/>
        <v>7300694305</v>
      </c>
      <c r="V10" s="159" t="s">
        <v>11</v>
      </c>
      <c r="W10" s="159">
        <f>IF(COUNTIF(W11:W12,"-")=COUNTA(W11:W12),"-",SUM(W11:W12))</f>
        <v>7300694305</v>
      </c>
      <c r="X10" s="159">
        <f>IF(COUNTIF(X11:X12,"-")=COUNTA(X11:X12),"-",SUM(X11:X12))</f>
        <v>0</v>
      </c>
    </row>
    <row r="11" spans="1:24" ht="16" customHeight="1" x14ac:dyDescent="0.2">
      <c r="A11" s="83" t="s">
        <v>215</v>
      </c>
      <c r="B11" s="90"/>
      <c r="C11" s="110"/>
      <c r="D11" s="102"/>
      <c r="E11" s="111" t="s">
        <v>216</v>
      </c>
      <c r="F11" s="111"/>
      <c r="G11" s="111"/>
      <c r="H11" s="111"/>
      <c r="I11" s="111"/>
      <c r="J11" s="102"/>
      <c r="K11" s="103">
        <v>4379413</v>
      </c>
      <c r="L11" s="104"/>
      <c r="M11" s="190"/>
      <c r="N11" s="191"/>
      <c r="O11" s="103">
        <v>4379413</v>
      </c>
      <c r="P11" s="105"/>
      <c r="Q11" s="106">
        <v>0</v>
      </c>
      <c r="R11" s="109"/>
      <c r="U11" s="159">
        <f t="shared" si="0"/>
        <v>4379413243</v>
      </c>
      <c r="V11" s="159" t="s">
        <v>11</v>
      </c>
      <c r="W11" s="159">
        <v>4379413243</v>
      </c>
      <c r="X11" s="159">
        <v>0</v>
      </c>
    </row>
    <row r="12" spans="1:24" ht="16" customHeight="1" x14ac:dyDescent="0.2">
      <c r="A12" s="83" t="s">
        <v>217</v>
      </c>
      <c r="B12" s="90"/>
      <c r="C12" s="112"/>
      <c r="D12" s="113"/>
      <c r="E12" s="113" t="s">
        <v>218</v>
      </c>
      <c r="F12" s="113"/>
      <c r="G12" s="113"/>
      <c r="H12" s="113"/>
      <c r="I12" s="113"/>
      <c r="J12" s="114"/>
      <c r="K12" s="115">
        <v>2921281</v>
      </c>
      <c r="L12" s="116"/>
      <c r="M12" s="201"/>
      <c r="N12" s="202"/>
      <c r="O12" s="115">
        <v>2921281</v>
      </c>
      <c r="P12" s="117"/>
      <c r="Q12" s="118">
        <v>0</v>
      </c>
      <c r="R12" s="119"/>
      <c r="U12" s="159">
        <f t="shared" si="0"/>
        <v>2921281062</v>
      </c>
      <c r="V12" s="159" t="s">
        <v>11</v>
      </c>
      <c r="W12" s="159">
        <v>2921281062</v>
      </c>
      <c r="X12" s="159">
        <v>0</v>
      </c>
    </row>
    <row r="13" spans="1:24" ht="16" customHeight="1" x14ac:dyDescent="0.2">
      <c r="A13" s="83" t="s">
        <v>219</v>
      </c>
      <c r="B13" s="90"/>
      <c r="C13" s="120"/>
      <c r="D13" s="121" t="s">
        <v>220</v>
      </c>
      <c r="E13" s="122"/>
      <c r="F13" s="121"/>
      <c r="G13" s="121"/>
      <c r="H13" s="121"/>
      <c r="I13" s="121"/>
      <c r="J13" s="123"/>
      <c r="K13" s="124">
        <v>-600256</v>
      </c>
      <c r="L13" s="125"/>
      <c r="M13" s="203"/>
      <c r="N13" s="204"/>
      <c r="O13" s="124">
        <v>-600372</v>
      </c>
      <c r="P13" s="126"/>
      <c r="Q13" s="127">
        <v>116</v>
      </c>
      <c r="R13" s="128"/>
      <c r="U13" s="159">
        <f t="shared" si="0"/>
        <v>-600255877</v>
      </c>
      <c r="V13" s="159" t="s">
        <v>11</v>
      </c>
      <c r="W13" s="159">
        <f>IF(COUNTIF(W9:W10,"-")=COUNTA(W9:W10),"-",SUM(W9:W10))</f>
        <v>-600372076</v>
      </c>
      <c r="X13" s="159">
        <f>IF(COUNTIF(X9:X10,"-")=COUNTA(X9:X10),"-",SUM(X9:X10))</f>
        <v>116199</v>
      </c>
    </row>
    <row r="14" spans="1:24" ht="16" customHeight="1" x14ac:dyDescent="0.2">
      <c r="A14" s="83" t="s">
        <v>221</v>
      </c>
      <c r="B14" s="90"/>
      <c r="C14" s="24"/>
      <c r="D14" s="129" t="s">
        <v>259</v>
      </c>
      <c r="E14" s="129"/>
      <c r="F14" s="129"/>
      <c r="G14" s="111"/>
      <c r="H14" s="111"/>
      <c r="I14" s="111"/>
      <c r="J14" s="102"/>
      <c r="K14" s="192"/>
      <c r="L14" s="193"/>
      <c r="M14" s="103">
        <v>-639023</v>
      </c>
      <c r="N14" s="105"/>
      <c r="O14" s="103">
        <v>639023</v>
      </c>
      <c r="P14" s="105"/>
      <c r="Q14" s="197"/>
      <c r="R14" s="198"/>
      <c r="U14" s="159">
        <v>0</v>
      </c>
      <c r="V14" s="159">
        <f>IF(COUNTA(V15:V18)=COUNTIF(V15:V18,"-"),"-",SUM(V15,V17,V16,V18))</f>
        <v>-639023338</v>
      </c>
      <c r="W14" s="159">
        <f>IF(COUNTA(W15:W18)=COUNTIF(W15:W18,"-"),"-",SUM(W15,W17,W16,W18))</f>
        <v>639023338</v>
      </c>
      <c r="X14" s="159" t="s">
        <v>11</v>
      </c>
    </row>
    <row r="15" spans="1:24" ht="16" customHeight="1" x14ac:dyDescent="0.2">
      <c r="A15" s="83" t="s">
        <v>222</v>
      </c>
      <c r="B15" s="90"/>
      <c r="C15" s="24"/>
      <c r="D15" s="129"/>
      <c r="E15" s="129" t="s">
        <v>223</v>
      </c>
      <c r="F15" s="111"/>
      <c r="G15" s="111"/>
      <c r="H15" s="111"/>
      <c r="I15" s="111"/>
      <c r="J15" s="102"/>
      <c r="K15" s="192"/>
      <c r="L15" s="193"/>
      <c r="M15" s="103">
        <v>868531</v>
      </c>
      <c r="N15" s="105"/>
      <c r="O15" s="103">
        <v>-868531</v>
      </c>
      <c r="P15" s="105"/>
      <c r="Q15" s="194"/>
      <c r="R15" s="195"/>
      <c r="U15" s="159">
        <v>0</v>
      </c>
      <c r="V15" s="159">
        <v>868531183</v>
      </c>
      <c r="W15" s="159">
        <v>-868531183</v>
      </c>
      <c r="X15" s="159" t="s">
        <v>11</v>
      </c>
    </row>
    <row r="16" spans="1:24" ht="16" customHeight="1" x14ac:dyDescent="0.2">
      <c r="A16" s="83" t="s">
        <v>224</v>
      </c>
      <c r="B16" s="90"/>
      <c r="C16" s="24"/>
      <c r="D16" s="129"/>
      <c r="E16" s="129" t="s">
        <v>225</v>
      </c>
      <c r="F16" s="129"/>
      <c r="G16" s="111"/>
      <c r="H16" s="111"/>
      <c r="I16" s="111"/>
      <c r="J16" s="102"/>
      <c r="K16" s="192"/>
      <c r="L16" s="193"/>
      <c r="M16" s="103">
        <v>-1282612</v>
      </c>
      <c r="N16" s="105"/>
      <c r="O16" s="103">
        <v>1282612</v>
      </c>
      <c r="P16" s="105"/>
      <c r="Q16" s="194"/>
      <c r="R16" s="195"/>
      <c r="U16" s="159">
        <v>0</v>
      </c>
      <c r="V16" s="159">
        <v>-1282612467</v>
      </c>
      <c r="W16" s="159">
        <v>1282612467</v>
      </c>
      <c r="X16" s="159" t="s">
        <v>11</v>
      </c>
    </row>
    <row r="17" spans="1:24" ht="16" customHeight="1" x14ac:dyDescent="0.2">
      <c r="A17" s="83" t="s">
        <v>226</v>
      </c>
      <c r="B17" s="90"/>
      <c r="C17" s="24"/>
      <c r="D17" s="129"/>
      <c r="E17" s="129" t="s">
        <v>227</v>
      </c>
      <c r="F17" s="129"/>
      <c r="G17" s="111"/>
      <c r="H17" s="111"/>
      <c r="I17" s="111"/>
      <c r="J17" s="102"/>
      <c r="K17" s="192"/>
      <c r="L17" s="193"/>
      <c r="M17" s="103">
        <v>447701</v>
      </c>
      <c r="N17" s="105"/>
      <c r="O17" s="103">
        <v>-447701</v>
      </c>
      <c r="P17" s="105"/>
      <c r="Q17" s="194"/>
      <c r="R17" s="195"/>
      <c r="U17" s="159">
        <v>0</v>
      </c>
      <c r="V17" s="159">
        <v>447701214</v>
      </c>
      <c r="W17" s="159">
        <v>-447701214</v>
      </c>
      <c r="X17" s="159" t="s">
        <v>11</v>
      </c>
    </row>
    <row r="18" spans="1:24" ht="16" customHeight="1" x14ac:dyDescent="0.2">
      <c r="A18" s="83" t="s">
        <v>228</v>
      </c>
      <c r="B18" s="90"/>
      <c r="C18" s="24"/>
      <c r="D18" s="129"/>
      <c r="E18" s="129" t="s">
        <v>229</v>
      </c>
      <c r="F18" s="129"/>
      <c r="G18" s="111"/>
      <c r="H18" s="20"/>
      <c r="I18" s="111"/>
      <c r="J18" s="102"/>
      <c r="K18" s="192"/>
      <c r="L18" s="193"/>
      <c r="M18" s="103">
        <v>-672643</v>
      </c>
      <c r="N18" s="105"/>
      <c r="O18" s="103">
        <v>672643</v>
      </c>
      <c r="P18" s="105"/>
      <c r="Q18" s="194"/>
      <c r="R18" s="195"/>
      <c r="U18" s="159">
        <v>0</v>
      </c>
      <c r="V18" s="159">
        <v>-672643268</v>
      </c>
      <c r="W18" s="159">
        <v>672643268</v>
      </c>
      <c r="X18" s="159" t="s">
        <v>11</v>
      </c>
    </row>
    <row r="19" spans="1:24" ht="16" customHeight="1" x14ac:dyDescent="0.2">
      <c r="A19" s="83" t="s">
        <v>230</v>
      </c>
      <c r="B19" s="90"/>
      <c r="C19" s="24"/>
      <c r="D19" s="129" t="s">
        <v>231</v>
      </c>
      <c r="E19" s="111"/>
      <c r="F19" s="111"/>
      <c r="G19" s="111"/>
      <c r="H19" s="111"/>
      <c r="I19" s="111"/>
      <c r="J19" s="102"/>
      <c r="K19" s="103">
        <v>-6</v>
      </c>
      <c r="L19" s="104"/>
      <c r="M19" s="103">
        <v>-6</v>
      </c>
      <c r="N19" s="105"/>
      <c r="O19" s="190"/>
      <c r="P19" s="191"/>
      <c r="Q19" s="190"/>
      <c r="R19" s="196"/>
      <c r="U19" s="159">
        <f t="shared" ref="U19:U26" si="1">IF(COUNTIF(V19:X19,"-")=COUNTA(V19:X19),"-",SUM(V19:X19))</f>
        <v>-6075</v>
      </c>
      <c r="V19" s="159">
        <v>-6075</v>
      </c>
      <c r="W19" s="159" t="s">
        <v>11</v>
      </c>
      <c r="X19" s="159" t="s">
        <v>11</v>
      </c>
    </row>
    <row r="20" spans="1:24" ht="16" customHeight="1" x14ac:dyDescent="0.2">
      <c r="A20" s="83" t="s">
        <v>232</v>
      </c>
      <c r="B20" s="90"/>
      <c r="C20" s="24"/>
      <c r="D20" s="129" t="s">
        <v>233</v>
      </c>
      <c r="E20" s="129"/>
      <c r="F20" s="111"/>
      <c r="G20" s="111"/>
      <c r="H20" s="111"/>
      <c r="I20" s="111"/>
      <c r="J20" s="102"/>
      <c r="K20" s="103">
        <v>5851</v>
      </c>
      <c r="L20" s="104"/>
      <c r="M20" s="103">
        <v>5851</v>
      </c>
      <c r="N20" s="105"/>
      <c r="O20" s="190"/>
      <c r="P20" s="191"/>
      <c r="Q20" s="190"/>
      <c r="R20" s="196"/>
      <c r="U20" s="159">
        <f t="shared" si="1"/>
        <v>5850676</v>
      </c>
      <c r="V20" s="159">
        <v>5850676</v>
      </c>
      <c r="W20" s="159" t="s">
        <v>11</v>
      </c>
      <c r="X20" s="159" t="s">
        <v>11</v>
      </c>
    </row>
    <row r="21" spans="1:24" ht="16" customHeight="1" x14ac:dyDescent="0.2">
      <c r="A21" s="83" t="s">
        <v>260</v>
      </c>
      <c r="B21" s="90"/>
      <c r="C21" s="24"/>
      <c r="D21" s="129" t="s">
        <v>234</v>
      </c>
      <c r="E21" s="129"/>
      <c r="F21" s="111"/>
      <c r="G21" s="111"/>
      <c r="H21" s="111"/>
      <c r="I21" s="111"/>
      <c r="J21" s="102"/>
      <c r="K21" s="103">
        <v>0</v>
      </c>
      <c r="L21" s="130"/>
      <c r="M21" s="190"/>
      <c r="N21" s="191"/>
      <c r="O21" s="190"/>
      <c r="P21" s="191"/>
      <c r="Q21" s="106">
        <v>0</v>
      </c>
      <c r="R21" s="109"/>
      <c r="U21" s="159">
        <f t="shared" si="1"/>
        <v>0</v>
      </c>
      <c r="V21" s="159" t="s">
        <v>11</v>
      </c>
      <c r="W21" s="159" t="s">
        <v>11</v>
      </c>
      <c r="X21" s="159">
        <v>0</v>
      </c>
    </row>
    <row r="22" spans="1:24" ht="16" customHeight="1" x14ac:dyDescent="0.2">
      <c r="A22" s="83" t="s">
        <v>261</v>
      </c>
      <c r="B22" s="90"/>
      <c r="C22" s="24"/>
      <c r="D22" s="129" t="s">
        <v>235</v>
      </c>
      <c r="E22" s="129"/>
      <c r="F22" s="111"/>
      <c r="G22" s="111"/>
      <c r="H22" s="111"/>
      <c r="I22" s="111"/>
      <c r="J22" s="102"/>
      <c r="K22" s="103">
        <v>0</v>
      </c>
      <c r="L22" s="130"/>
      <c r="M22" s="190"/>
      <c r="N22" s="191"/>
      <c r="O22" s="190"/>
      <c r="P22" s="191"/>
      <c r="Q22" s="106">
        <v>0</v>
      </c>
      <c r="R22" s="109"/>
      <c r="U22" s="159">
        <f t="shared" si="1"/>
        <v>0</v>
      </c>
      <c r="V22" s="159" t="s">
        <v>11</v>
      </c>
      <c r="W22" s="159" t="s">
        <v>11</v>
      </c>
      <c r="X22" s="159">
        <v>0</v>
      </c>
    </row>
    <row r="23" spans="1:24" ht="16" customHeight="1" x14ac:dyDescent="0.2">
      <c r="A23" s="83" t="s">
        <v>262</v>
      </c>
      <c r="B23" s="90"/>
      <c r="C23" s="24"/>
      <c r="D23" s="129" t="s">
        <v>236</v>
      </c>
      <c r="E23" s="129"/>
      <c r="F23" s="111"/>
      <c r="G23" s="111"/>
      <c r="H23" s="111"/>
      <c r="I23" s="111"/>
      <c r="J23" s="102"/>
      <c r="K23" s="103">
        <v>0</v>
      </c>
      <c r="L23" s="104"/>
      <c r="M23" s="190"/>
      <c r="N23" s="191"/>
      <c r="O23" s="190"/>
      <c r="P23" s="191"/>
      <c r="Q23" s="106">
        <v>0</v>
      </c>
      <c r="R23" s="109"/>
      <c r="U23" s="159">
        <f t="shared" si="1"/>
        <v>0</v>
      </c>
      <c r="V23" s="159" t="s">
        <v>11</v>
      </c>
      <c r="W23" s="159" t="s">
        <v>11</v>
      </c>
      <c r="X23" s="159">
        <v>0</v>
      </c>
    </row>
    <row r="24" spans="1:24" ht="16" customHeight="1" x14ac:dyDescent="0.2">
      <c r="A24" s="83" t="s">
        <v>237</v>
      </c>
      <c r="B24" s="90"/>
      <c r="C24" s="112"/>
      <c r="D24" s="113" t="s">
        <v>44</v>
      </c>
      <c r="E24" s="113"/>
      <c r="F24" s="113"/>
      <c r="G24" s="131"/>
      <c r="H24" s="131"/>
      <c r="I24" s="131"/>
      <c r="J24" s="114"/>
      <c r="K24" s="115">
        <v>51709</v>
      </c>
      <c r="L24" s="116"/>
      <c r="M24" s="115">
        <v>1662</v>
      </c>
      <c r="N24" s="117"/>
      <c r="O24" s="115">
        <v>50047</v>
      </c>
      <c r="P24" s="117"/>
      <c r="Q24" s="188"/>
      <c r="R24" s="189"/>
      <c r="S24" s="132"/>
      <c r="U24" s="159">
        <f t="shared" si="1"/>
        <v>51709062</v>
      </c>
      <c r="V24" s="159">
        <v>1661922</v>
      </c>
      <c r="W24" s="159">
        <v>50047140</v>
      </c>
      <c r="X24" s="159" t="s">
        <v>11</v>
      </c>
    </row>
    <row r="25" spans="1:24" ht="16" customHeight="1" thickBot="1" x14ac:dyDescent="0.25">
      <c r="A25" s="83" t="s">
        <v>238</v>
      </c>
      <c r="B25" s="90"/>
      <c r="C25" s="133"/>
      <c r="D25" s="134" t="s">
        <v>239</v>
      </c>
      <c r="E25" s="134"/>
      <c r="F25" s="135"/>
      <c r="G25" s="135"/>
      <c r="H25" s="136"/>
      <c r="I25" s="135"/>
      <c r="J25" s="137"/>
      <c r="K25" s="138">
        <v>-542702</v>
      </c>
      <c r="L25" s="139"/>
      <c r="M25" s="138">
        <v>-631517</v>
      </c>
      <c r="N25" s="140" t="s">
        <v>267</v>
      </c>
      <c r="O25" s="138">
        <v>88698</v>
      </c>
      <c r="P25" s="140"/>
      <c r="Q25" s="141">
        <v>116</v>
      </c>
      <c r="R25" s="142"/>
      <c r="S25" s="132"/>
      <c r="U25" s="159">
        <f t="shared" si="1"/>
        <v>-542702214</v>
      </c>
      <c r="V25" s="159">
        <f>IF(AND(V14="-",COUNTIF(V19:V20,"-")=COUNTA(V19:V20),V24="-"),"-",SUM(V14,V19:V20,V24))</f>
        <v>-631516815</v>
      </c>
      <c r="W25" s="159">
        <f>IF(AND(W13="-",W14="-",COUNTIF(W19:W20,"-")=COUNTA(W19:W20),W24="-"),"-",SUM(W13,W14,W19:W20,W24))</f>
        <v>88698402</v>
      </c>
      <c r="X25" s="159">
        <f>IF(AND(X13="-",COUNTIF(X21:X23,"-")=COUNTA(X21:X23)),"-",SUM(X13,X21:X23))</f>
        <v>116199</v>
      </c>
    </row>
    <row r="26" spans="1:24" ht="16" customHeight="1" thickBot="1" x14ac:dyDescent="0.25">
      <c r="A26" s="83" t="s">
        <v>240</v>
      </c>
      <c r="B26" s="90"/>
      <c r="C26" s="143" t="s">
        <v>241</v>
      </c>
      <c r="D26" s="144"/>
      <c r="E26" s="144"/>
      <c r="F26" s="144"/>
      <c r="G26" s="145"/>
      <c r="H26" s="145"/>
      <c r="I26" s="145"/>
      <c r="J26" s="146"/>
      <c r="K26" s="147">
        <v>20623426</v>
      </c>
      <c r="L26" s="148" t="s">
        <v>267</v>
      </c>
      <c r="M26" s="147">
        <v>30321347</v>
      </c>
      <c r="N26" s="149"/>
      <c r="O26" s="147">
        <v>-9703767</v>
      </c>
      <c r="P26" s="149"/>
      <c r="Q26" s="150">
        <v>5845</v>
      </c>
      <c r="R26" s="151"/>
      <c r="S26" s="132"/>
      <c r="U26" s="159">
        <f t="shared" si="1"/>
        <v>20623425511</v>
      </c>
      <c r="V26" s="159">
        <v>30321347250</v>
      </c>
      <c r="W26" s="159">
        <v>-9703766940</v>
      </c>
      <c r="X26" s="159">
        <f>IF(AND(X8="-",X25="-"),"-",SUM(X8,X25))</f>
        <v>5845201</v>
      </c>
    </row>
    <row r="27" spans="1:24" ht="6.75" customHeight="1" x14ac:dyDescent="0.2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5" customHeight="1" x14ac:dyDescent="0.2">
      <c r="B28" s="90"/>
      <c r="C28" s="154"/>
      <c r="D28" s="155" t="s">
        <v>255</v>
      </c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  <drawing r:id="rId2"/>
</worksheet>
</file>