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093\Desktop\"/>
    </mc:Choice>
  </mc:AlternateContent>
  <bookViews>
    <workbookView xWindow="0" yWindow="0" windowWidth="20490" windowHeight="7530" tabRatio="725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全体純資産変動計算書!$B$1:$Q$24</definedName>
    <definedName name="_xlnm.Print_Area" localSheetId="0">全体貸借対照表!$C$1:$AB$77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74" i="5" l="1"/>
  <c r="AD68" i="5"/>
  <c r="AD64" i="5" s="1"/>
  <c r="AD59" i="5"/>
  <c r="AD52" i="5"/>
  <c r="AD48" i="5"/>
  <c r="AD32" i="5"/>
  <c r="AE12" i="5"/>
  <c r="AD8" i="5"/>
  <c r="AE6" i="5"/>
  <c r="AE21" i="5" s="1"/>
  <c r="Q58" i="8"/>
  <c r="Q47" i="8"/>
  <c r="Q44" i="8"/>
  <c r="Q50" i="8" s="1"/>
  <c r="Q36" i="8"/>
  <c r="Q30" i="8"/>
  <c r="Q42" i="8" s="1"/>
  <c r="Q24" i="8"/>
  <c r="Q19" i="8"/>
  <c r="Q14" i="8"/>
  <c r="Q9" i="8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R37" i="6"/>
  <c r="R31" i="6"/>
  <c r="R27" i="6"/>
  <c r="R22" i="6"/>
  <c r="R18" i="6"/>
  <c r="R13" i="6"/>
  <c r="R8" i="6"/>
  <c r="AE75" i="5" l="1"/>
  <c r="AD51" i="5"/>
  <c r="AD7" i="5"/>
  <c r="Q8" i="8"/>
  <c r="Q28" i="8" s="1"/>
  <c r="Q51" i="8" s="1"/>
  <c r="Q54" i="8" s="1"/>
  <c r="Q59" i="8" s="1"/>
  <c r="W12" i="7"/>
  <c r="R7" i="6"/>
  <c r="R6" i="6" s="1"/>
  <c r="R30" i="6" s="1"/>
  <c r="R40" i="6" s="1"/>
  <c r="AD6" i="5" l="1"/>
  <c r="AD75" i="5" s="1"/>
  <c r="U12" i="7"/>
  <c r="W21" i="7"/>
  <c r="U21" i="7" s="1"/>
</calcChain>
</file>

<file path=xl/sharedStrings.xml><?xml version="1.0" encoding="utf-8"?>
<sst xmlns="http://schemas.openxmlformats.org/spreadsheetml/2006/main" count="474" uniqueCount="369">
  <si>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</si>
  <si>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</si>
  <si>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</si>
  <si>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</si>
  <si>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</si>
  <si>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</si>
  <si>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</si>
  <si>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</si>
  <si>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</si>
  <si>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</si>
  <si>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</si>
  <si>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</si>
  <si>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</si>
  <si>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</si>
  <si>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</si>
  <si>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</si>
  <si>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</si>
  <si>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</si>
  <si>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</si>
  <si>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</si>
  <si>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</si>
  <si>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</si>
  <si>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</si>
  <si>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</si>
  <si>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</si>
  <si>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</si>
  <si>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</si>
  <si>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</si>
  <si>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</si>
  <si>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</si>
  <si>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</si>
  <si>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</si>
  <si>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</si>
  <si>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</si>
  <si>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</si>
  <si>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</si>
  <si>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</si>
  <si>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</si>
  <si>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</si>
  <si>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</si>
  <si>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</si>
  <si>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</si>
  <si>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</si>
  <si>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</si>
  <si>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</si>
  <si>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</si>
  <si>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</si>
  <si>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</si>
  <si>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</si>
  <si>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</si>
  <si>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</si>
  <si>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</si>
  <si>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</si>
  <si>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</si>
  <si>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</si>
  <si>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</si>
  <si>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</si>
  <si>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</si>
  <si>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</si>
  <si>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</si>
  <si>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</si>
  <si>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</si>
  <si>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</si>
  <si>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</si>
  <si>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</si>
  <si>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</si>
  <si>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</si>
  <si>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</si>
  <si>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</si>
  <si>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</si>
  <si>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</si>
  <si>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</si>
  <si>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</si>
  <si>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</si>
  <si>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</si>
  <si>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</si>
  <si>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</si>
  <si>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</si>
  <si>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</si>
  <si>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</si>
  <si>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</si>
  <si>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</si>
  <si>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</si>
  <si>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</si>
  <si>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</si>
  <si>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</si>
  <si>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</si>
  <si>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</si>
  <si>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</si>
  <si>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</si>
  <si>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</si>
  <si>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</si>
  <si>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</si>
  <si>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</si>
  <si>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</si>
  <si>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</si>
  <si>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</si>
  <si>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</si>
  <si>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</si>
  <si>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</si>
  <si>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</si>
  <si>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</si>
  <si>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</si>
  <si>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</si>
  <si>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</si>
  <si>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</si>
  <si>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</si>
  <si>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</si>
  <si>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</si>
  <si>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</si>
  <si>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</si>
  <si>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</si>
  <si>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</si>
  <si>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</si>
  <si>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</si>
  <si>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</si>
  <si>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</si>
  <si>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</si>
  <si>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</si>
  <si>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</si>
  <si>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</si>
  <si>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</si>
  <si>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</si>
  <si>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</si>
  <si>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</si>
  <si>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</si>
  <si>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</si>
  <si>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</si>
  <si>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</si>
  <si>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</si>
  <si>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</si>
  <si>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</si>
  <si>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</si>
  <si>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</si>
  <si>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</si>
  <si>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</si>
  <si>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</si>
  <si>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</si>
  <si>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</si>
  <si>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</si>
  <si>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</si>
  <si>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</si>
  <si>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</si>
  <si>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</si>
  <si>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</si>
  <si>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</si>
  <si>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</si>
  <si>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</si>
  <si>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</si>
  <si>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</si>
  <si>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</si>
  <si>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</si>
  <si>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</si>
  <si>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</si>
  <si>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</si>
  <si>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</si>
  <si>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</si>
  <si>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</si>
  <si>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</si>
  <si>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</si>
  <si>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</si>
  <si>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</si>
  <si>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</si>
  <si>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</si>
  <si>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</si>
  <si>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</si>
  <si>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</si>
  <si>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</si>
  <si>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</si>
  <si>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</si>
  <si>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</si>
  <si>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</si>
  <si>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</si>
  <si>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</si>
  <si>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</si>
  <si>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</si>
  <si>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</si>
  <si>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</si>
  <si>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</si>
  <si>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</si>
  <si>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</si>
  <si>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</si>
  <si>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</si>
  <si>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</si>
  <si>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</si>
  <si>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</si>
  <si>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</si>
  <si>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</si>
  <si>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</si>
  <si>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</si>
  <si>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</si>
  <si>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</si>
  <si>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</si>
  <si>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</si>
  <si>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</si>
  <si>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</si>
  <si>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</si>
  <si>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</si>
  <si>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</si>
  <si>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</si>
  <si>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</si>
  <si>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</si>
  <si>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</si>
  <si>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</si>
  <si>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</si>
  <si>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</si>
  <si>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</si>
  <si>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</si>
  <si>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</si>
  <si>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</si>
  <si>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</si>
  <si>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</si>
  <si>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</si>
  <si>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</si>
  <si>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</si>
  <si>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</si>
  <si>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</si>
  <si>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</si>
  <si>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</si>
  <si>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</si>
  <si>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</si>
  <si>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</si>
  <si>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</si>
  <si>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</si>
  <si>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</si>
  <si>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</si>
  <si>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</si>
  <si>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</si>
  <si>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</si>
  <si>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</si>
  <si>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</si>
  <si>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</si>
  <si>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</si>
  <si>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</si>
  <si>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</si>
  <si>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</si>
  <si>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</si>
  <si>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</si>
  <si>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</si>
  <si>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</si>
  <si>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</si>
  <si>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</si>
  <si>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</si>
  <si>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</si>
  <si>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</si>
  <si>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</si>
  <si>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</si>
  <si>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</si>
  <si>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</si>
  <si>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</si>
  <si>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</si>
  <si>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</si>
  <si>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</si>
  <si>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</si>
  <si>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</si>
  <si>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</si>
  <si>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</si>
  <si>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</si>
  <si>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</si>
  <si>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</si>
  <si>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</si>
  <si>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</si>
  <si>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</si>
  <si>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</si>
  <si>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</si>
  <si>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</si>
  <si>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</si>
  <si>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</si>
  <si>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</si>
  <si>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</si>
  <si>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</si>
  <si>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</si>
  <si>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</si>
  <si>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</si>
  <si>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</si>
  <si>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</si>
  <si>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</si>
  <si>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</si>
  <si>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</si>
  <si>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</si>
  <si>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</si>
  <si>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</si>
  <si>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</si>
  <si>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</si>
  <si>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</si>
  <si>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</si>
  <si>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</si>
  <si>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</si>
  <si>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</si>
  <si>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</si>
  <si>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</si>
  <si>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</si>
  <si>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</si>
  <si>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</si>
  <si>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</si>
  <si>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</si>
  <si>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</si>
  <si>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</si>
  <si>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</si>
  <si>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</si>
  <si>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</si>
  <si>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</si>
  <si>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</si>
  <si>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</si>
  <si>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</si>
  <si>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</si>
  <si>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</si>
  <si>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</si>
  <si>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</si>
  <si>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</si>
  <si>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</si>
  <si>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</si>
  <si>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</si>
  <si>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</si>
  <si>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</si>
  <si>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</si>
  <si>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</si>
  <si>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</si>
  <si>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</si>
  <si>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</si>
  <si>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</si>
  <si>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</si>
  <si>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</si>
  <si>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</si>
  <si>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</si>
  <si>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</si>
  <si>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</si>
  <si>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</si>
  <si>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</si>
  <si>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</si>
  <si>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</si>
  <si>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</si>
  <si>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</si>
  <si>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</si>
  <si>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</si>
  <si>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</si>
  <si>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</si>
  <si>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</si>
  <si>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</si>
  <si>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</si>
  <si>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</si>
  <si>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</si>
  <si>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</si>
  <si>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</si>
  <si>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</si>
  <si>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</si>
  <si>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</si>
  <si>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</si>
  <si>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</si>
  <si>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</si>
  <si>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</si>
  <si>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</si>
  <si>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</si>
  <si>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</si>
  <si>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全体行政コスト計算書</t>
  </si>
  <si>
    <t>自　平成３１年４月１日</t>
    <phoneticPr fontId="11"/>
  </si>
  <si>
    <t>至　令和２年３月３１日</t>
    <phoneticPr fontId="11"/>
  </si>
  <si>
    <t>※</t>
  </si>
  <si>
    <t>全体純資産変動計算書</t>
  </si>
  <si>
    <t>自　平成３１年４月１日</t>
    <phoneticPr fontId="11"/>
  </si>
  <si>
    <t>-</t>
    <phoneticPr fontId="11"/>
  </si>
  <si>
    <t>-</t>
    <phoneticPr fontId="11"/>
  </si>
  <si>
    <t>-</t>
    <phoneticPr fontId="11"/>
  </si>
  <si>
    <t>全体資金収支計算書</t>
  </si>
  <si>
    <t>至　令和２年３月３１日</t>
    <phoneticPr fontId="11"/>
  </si>
  <si>
    <t>全体貸借対照表</t>
  </si>
  <si>
    <t>（令和２年３月３１日現在）</t>
  </si>
  <si>
    <t>地方債等</t>
    <phoneticPr fontId="2"/>
  </si>
  <si>
    <t>1年内償還予定地方債等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</si>
</sst>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6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0" fontId="1" fillId="0" borderId="23" xfId="5" applyFont="1" applyFill="1" applyBorder="1" applyAlignment="1">
      <alignment horizontal="right" vertical="center"/>
    </xf>
    <xf numFmtId="0" fontId="9" fillId="0" borderId="14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11" xfId="5" applyFont="1" applyFill="1" applyBorder="1" applyAlignment="1">
      <alignment horizontal="center" vertical="center"/>
    </xf>
    <xf numFmtId="0" fontId="1" fillId="0" borderId="12" xfId="5" applyFont="1" applyFill="1" applyBorder="1" applyAlignment="1">
      <alignment horizontal="center" vertical="center"/>
    </xf>
    <xf numFmtId="0" fontId="1" fillId="0" borderId="13" xfId="5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J77"/>
  <sheetViews>
    <sheetView showGridLines="0" tabSelected="1" topLeftCell="C1" zoomScale="85" zoomScaleNormal="85" zoomScaleSheetLayoutView="85" workbookViewId="0">
      <selection activeCell="C1" sqref="C1"/>
    </sheetView>
  </sheetViews>
  <sheetFormatPr defaultColWidth="9"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62" ht="23.25" customHeight="1" x14ac:dyDescent="0.25">
      <c r="C1" s="5"/>
      <c r="D1" s="237" t="s">
        <v>365</v>
      </c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</row>
    <row r="2" spans="1:62" ht="21" customHeight="1" x14ac:dyDescent="0.15">
      <c r="D2" s="238" t="s">
        <v>366</v>
      </c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38"/>
      <c r="Z2" s="238"/>
      <c r="AA2" s="238"/>
    </row>
    <row r="3" spans="1:62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353</v>
      </c>
      <c r="AB3" s="10"/>
    </row>
    <row r="4" spans="1:62" s="13" customFormat="1" ht="14.25" customHeight="1" thickBot="1" x14ac:dyDescent="0.2">
      <c r="A4" s="12" t="s">
        <v>330</v>
      </c>
      <c r="B4" s="12" t="s">
        <v>331</v>
      </c>
      <c r="D4" s="234" t="s">
        <v>0</v>
      </c>
      <c r="E4" s="235"/>
      <c r="F4" s="235"/>
      <c r="G4" s="235"/>
      <c r="H4" s="235"/>
      <c r="I4" s="235"/>
      <c r="J4" s="235"/>
      <c r="K4" s="239"/>
      <c r="L4" s="239"/>
      <c r="M4" s="239"/>
      <c r="N4" s="239"/>
      <c r="O4" s="239"/>
      <c r="P4" s="240" t="s">
        <v>332</v>
      </c>
      <c r="Q4" s="241"/>
      <c r="R4" s="235" t="s">
        <v>0</v>
      </c>
      <c r="S4" s="235"/>
      <c r="T4" s="235"/>
      <c r="U4" s="235"/>
      <c r="V4" s="235"/>
      <c r="W4" s="235"/>
      <c r="X4" s="235"/>
      <c r="Y4" s="235"/>
      <c r="Z4" s="240" t="s">
        <v>332</v>
      </c>
      <c r="AA4" s="241"/>
    </row>
    <row r="5" spans="1:62" ht="14.65" customHeight="1" x14ac:dyDescent="0.15">
      <c r="D5" s="14" t="s">
        <v>333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334</v>
      </c>
      <c r="S5" s="16"/>
      <c r="T5" s="16"/>
      <c r="U5" s="16"/>
      <c r="V5" s="16"/>
      <c r="W5" s="16"/>
      <c r="X5" s="16"/>
      <c r="Y5" s="15"/>
      <c r="Z5" s="18"/>
      <c r="AA5" s="20"/>
      <c r="BI5" s="220"/>
      <c r="BJ5" s="220"/>
    </row>
    <row r="6" spans="1:62" ht="14.65" customHeight="1" x14ac:dyDescent="0.15">
      <c r="A6" s="4" t="s">
        <v>3</v>
      </c>
      <c r="B6" s="4" t="s">
        <v>116</v>
      </c>
      <c r="D6" s="21"/>
      <c r="E6" s="16" t="s">
        <v>4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2">
        <v>28414492</v>
      </c>
      <c r="Q6" s="23" t="s">
        <v>357</v>
      </c>
      <c r="R6" s="16"/>
      <c r="S6" s="16" t="s">
        <v>117</v>
      </c>
      <c r="T6" s="16"/>
      <c r="U6" s="16"/>
      <c r="V6" s="16"/>
      <c r="W6" s="16"/>
      <c r="X6" s="16"/>
      <c r="Y6" s="15"/>
      <c r="Z6" s="22">
        <v>8947654</v>
      </c>
      <c r="AA6" s="24"/>
      <c r="AD6" s="6">
        <f>IF(AND(AD7="-",AD48="-",AD51="-"),"-",SUM(AD7,AD48,AD51))</f>
        <v>28414492207</v>
      </c>
      <c r="AE6" s="6">
        <f>IF(COUNTIF(AE7:AE11,"-")=COUNTA(AE7:AE11),"-",SUM(AE7:AE11))</f>
        <v>8947654457</v>
      </c>
      <c r="BI6" s="220"/>
      <c r="BJ6" s="220"/>
    </row>
    <row r="7" spans="1:62" ht="14.65" customHeight="1" x14ac:dyDescent="0.15">
      <c r="A7" s="4" t="s">
        <v>5</v>
      </c>
      <c r="B7" s="4" t="s">
        <v>118</v>
      </c>
      <c r="D7" s="21"/>
      <c r="E7" s="16"/>
      <c r="F7" s="16" t="s">
        <v>6</v>
      </c>
      <c r="G7" s="16"/>
      <c r="H7" s="16"/>
      <c r="I7" s="16"/>
      <c r="J7" s="16"/>
      <c r="K7" s="15"/>
      <c r="L7" s="15"/>
      <c r="M7" s="15"/>
      <c r="N7" s="15"/>
      <c r="O7" s="15"/>
      <c r="P7" s="22">
        <v>28032960</v>
      </c>
      <c r="Q7" s="23" t="s">
        <v>357</v>
      </c>
      <c r="R7" s="16"/>
      <c r="S7" s="16"/>
      <c r="T7" s="16" t="s">
        <v>367</v>
      </c>
      <c r="U7" s="16"/>
      <c r="V7" s="16"/>
      <c r="W7" s="16"/>
      <c r="X7" s="16"/>
      <c r="Y7" s="15"/>
      <c r="Z7" s="22">
        <v>7758794</v>
      </c>
      <c r="AA7" s="24"/>
      <c r="AD7" s="6">
        <f>IF(AND(AD8="-",AD32="-",COUNTIF(AD45:AD47,"-")=COUNTA(AD45:AD47)),"-",SUM(AD8,AD32,AD45:AD47))</f>
        <v>28032959562</v>
      </c>
      <c r="AE7" s="6">
        <v>7758794215</v>
      </c>
      <c r="BI7" s="220"/>
      <c r="BJ7" s="220"/>
    </row>
    <row r="8" spans="1:62" ht="14.65" customHeight="1" x14ac:dyDescent="0.15">
      <c r="A8" s="4" t="s">
        <v>7</v>
      </c>
      <c r="B8" s="4" t="s">
        <v>119</v>
      </c>
      <c r="D8" s="21"/>
      <c r="E8" s="16"/>
      <c r="F8" s="16"/>
      <c r="G8" s="16" t="s">
        <v>8</v>
      </c>
      <c r="H8" s="16"/>
      <c r="I8" s="16"/>
      <c r="J8" s="16"/>
      <c r="K8" s="15"/>
      <c r="L8" s="15"/>
      <c r="M8" s="15"/>
      <c r="N8" s="15"/>
      <c r="O8" s="15"/>
      <c r="P8" s="22">
        <v>9831748</v>
      </c>
      <c r="Q8" s="23" t="s">
        <v>357</v>
      </c>
      <c r="R8" s="16"/>
      <c r="S8" s="16"/>
      <c r="T8" s="16" t="s">
        <v>120</v>
      </c>
      <c r="U8" s="16"/>
      <c r="V8" s="16"/>
      <c r="W8" s="16"/>
      <c r="X8" s="16"/>
      <c r="Y8" s="15"/>
      <c r="Z8" s="22">
        <v>0</v>
      </c>
      <c r="AA8" s="24"/>
      <c r="AD8" s="6">
        <f>IF(COUNTIF(AD9:AD31,"-")=COUNTA(AD9:AD31),"-",SUM(AD9:AD31))</f>
        <v>9831747591</v>
      </c>
      <c r="AE8" s="6">
        <v>0</v>
      </c>
      <c r="BI8" s="220"/>
      <c r="BJ8" s="220"/>
    </row>
    <row r="9" spans="1:62" ht="14.65" customHeight="1" x14ac:dyDescent="0.15">
      <c r="A9" s="4" t="s">
        <v>9</v>
      </c>
      <c r="B9" s="4" t="s">
        <v>121</v>
      </c>
      <c r="D9" s="21"/>
      <c r="E9" s="16"/>
      <c r="F9" s="16"/>
      <c r="G9" s="16"/>
      <c r="H9" s="16" t="s">
        <v>10</v>
      </c>
      <c r="I9" s="16"/>
      <c r="J9" s="16"/>
      <c r="K9" s="15"/>
      <c r="L9" s="15"/>
      <c r="M9" s="15"/>
      <c r="N9" s="15"/>
      <c r="O9" s="15"/>
      <c r="P9" s="22">
        <v>1287620</v>
      </c>
      <c r="Q9" s="23"/>
      <c r="R9" s="16"/>
      <c r="S9" s="16"/>
      <c r="T9" s="16" t="s">
        <v>122</v>
      </c>
      <c r="U9" s="16"/>
      <c r="V9" s="16"/>
      <c r="W9" s="16"/>
      <c r="X9" s="16"/>
      <c r="Y9" s="15"/>
      <c r="Z9" s="22">
        <v>886229</v>
      </c>
      <c r="AA9" s="24"/>
      <c r="AD9" s="6">
        <v>1287619748</v>
      </c>
      <c r="AE9" s="6">
        <v>886229000</v>
      </c>
      <c r="BI9" s="220"/>
      <c r="BJ9" s="220"/>
    </row>
    <row r="10" spans="1:62" ht="14.65" customHeight="1" x14ac:dyDescent="0.15">
      <c r="A10" s="4" t="s">
        <v>12</v>
      </c>
      <c r="B10" s="4" t="s">
        <v>123</v>
      </c>
      <c r="D10" s="21"/>
      <c r="E10" s="16"/>
      <c r="F10" s="16"/>
      <c r="G10" s="16"/>
      <c r="H10" s="16" t="s">
        <v>13</v>
      </c>
      <c r="I10" s="16"/>
      <c r="J10" s="16"/>
      <c r="K10" s="15"/>
      <c r="L10" s="15"/>
      <c r="M10" s="15"/>
      <c r="N10" s="15"/>
      <c r="O10" s="15"/>
      <c r="P10" s="22">
        <v>0</v>
      </c>
      <c r="Q10" s="23"/>
      <c r="R10" s="16"/>
      <c r="S10" s="16"/>
      <c r="T10" s="16" t="s">
        <v>124</v>
      </c>
      <c r="U10" s="16"/>
      <c r="V10" s="16"/>
      <c r="W10" s="16"/>
      <c r="X10" s="16"/>
      <c r="Y10" s="15"/>
      <c r="Z10" s="22">
        <v>0</v>
      </c>
      <c r="AA10" s="24"/>
      <c r="AD10" s="6">
        <v>0</v>
      </c>
      <c r="AE10" s="6">
        <v>0</v>
      </c>
      <c r="BI10" s="220"/>
      <c r="BJ10" s="220"/>
    </row>
    <row r="11" spans="1:62" ht="14.65" customHeight="1" x14ac:dyDescent="0.15">
      <c r="A11" s="4" t="s">
        <v>14</v>
      </c>
      <c r="B11" s="4" t="s">
        <v>125</v>
      </c>
      <c r="D11" s="21"/>
      <c r="E11" s="16"/>
      <c r="F11" s="16"/>
      <c r="G11" s="16"/>
      <c r="H11" s="16" t="s">
        <v>15</v>
      </c>
      <c r="I11" s="16"/>
      <c r="J11" s="16"/>
      <c r="K11" s="15"/>
      <c r="L11" s="15"/>
      <c r="M11" s="15"/>
      <c r="N11" s="15"/>
      <c r="O11" s="15"/>
      <c r="P11" s="22">
        <v>44709</v>
      </c>
      <c r="Q11" s="23"/>
      <c r="R11" s="16"/>
      <c r="S11" s="16"/>
      <c r="T11" s="16" t="s">
        <v>44</v>
      </c>
      <c r="U11" s="16"/>
      <c r="V11" s="16"/>
      <c r="W11" s="16"/>
      <c r="X11" s="16"/>
      <c r="Y11" s="15"/>
      <c r="Z11" s="22">
        <v>302631</v>
      </c>
      <c r="AA11" s="24"/>
      <c r="AD11" s="6">
        <v>44708800</v>
      </c>
      <c r="AE11" s="6">
        <v>302631242</v>
      </c>
      <c r="BI11" s="220"/>
      <c r="BJ11" s="220"/>
    </row>
    <row r="12" spans="1:62" ht="14.65" customHeight="1" x14ac:dyDescent="0.15">
      <c r="A12" s="4" t="s">
        <v>16</v>
      </c>
      <c r="B12" s="4" t="s">
        <v>126</v>
      </c>
      <c r="D12" s="21"/>
      <c r="E12" s="16"/>
      <c r="F12" s="16"/>
      <c r="G12" s="16"/>
      <c r="H12" s="16" t="s">
        <v>17</v>
      </c>
      <c r="I12" s="16"/>
      <c r="J12" s="16"/>
      <c r="K12" s="15"/>
      <c r="L12" s="15"/>
      <c r="M12" s="15"/>
      <c r="N12" s="15"/>
      <c r="O12" s="15"/>
      <c r="P12" s="22">
        <v>0</v>
      </c>
      <c r="Q12" s="23"/>
      <c r="R12" s="16"/>
      <c r="S12" s="16" t="s">
        <v>127</v>
      </c>
      <c r="T12" s="16"/>
      <c r="U12" s="16"/>
      <c r="V12" s="16"/>
      <c r="W12" s="16"/>
      <c r="X12" s="16"/>
      <c r="Y12" s="15"/>
      <c r="Z12" s="22">
        <v>1056939</v>
      </c>
      <c r="AA12" s="24" t="s">
        <v>357</v>
      </c>
      <c r="AD12" s="6">
        <v>0</v>
      </c>
      <c r="AE12" s="6">
        <f>IF(COUNTIF(AE13:AE20,"-")=COUNTA(AE13:AE20),"-",SUM(AE13:AE20))</f>
        <v>1056939405</v>
      </c>
      <c r="BI12" s="220"/>
      <c r="BJ12" s="220"/>
    </row>
    <row r="13" spans="1:62" ht="14.65" customHeight="1" x14ac:dyDescent="0.15">
      <c r="A13" s="4" t="s">
        <v>18</v>
      </c>
      <c r="B13" s="4" t="s">
        <v>128</v>
      </c>
      <c r="D13" s="21"/>
      <c r="E13" s="16"/>
      <c r="F13" s="16"/>
      <c r="G13" s="16"/>
      <c r="H13" s="16" t="s">
        <v>19</v>
      </c>
      <c r="I13" s="16"/>
      <c r="J13" s="16"/>
      <c r="K13" s="15"/>
      <c r="L13" s="15"/>
      <c r="M13" s="15"/>
      <c r="N13" s="15"/>
      <c r="O13" s="15"/>
      <c r="P13" s="22">
        <v>15877097</v>
      </c>
      <c r="Q13" s="23"/>
      <c r="R13" s="16"/>
      <c r="S13" s="16"/>
      <c r="T13" s="16" t="s">
        <v>368</v>
      </c>
      <c r="U13" s="16"/>
      <c r="V13" s="16"/>
      <c r="W13" s="16"/>
      <c r="X13" s="16"/>
      <c r="Y13" s="15"/>
      <c r="Z13" s="22">
        <v>940844</v>
      </c>
      <c r="AA13" s="24"/>
      <c r="AD13" s="6">
        <v>15877096694</v>
      </c>
      <c r="AE13" s="6">
        <v>940843597</v>
      </c>
      <c r="BI13" s="220"/>
      <c r="BJ13" s="220"/>
    </row>
    <row r="14" spans="1:62" ht="14.65" customHeight="1" x14ac:dyDescent="0.15">
      <c r="A14" s="4" t="s">
        <v>20</v>
      </c>
      <c r="B14" s="4" t="s">
        <v>129</v>
      </c>
      <c r="D14" s="21"/>
      <c r="E14" s="16"/>
      <c r="F14" s="16"/>
      <c r="G14" s="16"/>
      <c r="H14" s="16" t="s">
        <v>21</v>
      </c>
      <c r="I14" s="16"/>
      <c r="J14" s="16"/>
      <c r="K14" s="15"/>
      <c r="L14" s="15"/>
      <c r="M14" s="15"/>
      <c r="N14" s="15"/>
      <c r="O14" s="15"/>
      <c r="P14" s="22">
        <v>-8659294</v>
      </c>
      <c r="Q14" s="23"/>
      <c r="R14" s="16"/>
      <c r="S14" s="16"/>
      <c r="T14" s="16" t="s">
        <v>130</v>
      </c>
      <c r="U14" s="16"/>
      <c r="V14" s="16"/>
      <c r="W14" s="16"/>
      <c r="X14" s="16"/>
      <c r="Y14" s="15"/>
      <c r="Z14" s="22">
        <v>5768</v>
      </c>
      <c r="AA14" s="24"/>
      <c r="AD14" s="6">
        <v>-8659294045</v>
      </c>
      <c r="AE14" s="6">
        <v>5767880</v>
      </c>
      <c r="BI14" s="220"/>
      <c r="BJ14" s="220"/>
    </row>
    <row r="15" spans="1:62" ht="14.65" customHeight="1" x14ac:dyDescent="0.15">
      <c r="A15" s="4" t="s">
        <v>335</v>
      </c>
      <c r="B15" s="4" t="s">
        <v>131</v>
      </c>
      <c r="D15" s="21"/>
      <c r="E15" s="16"/>
      <c r="F15" s="16"/>
      <c r="G15" s="16"/>
      <c r="H15" s="16" t="s">
        <v>22</v>
      </c>
      <c r="I15" s="16"/>
      <c r="J15" s="16"/>
      <c r="K15" s="15"/>
      <c r="L15" s="15"/>
      <c r="M15" s="15"/>
      <c r="N15" s="15"/>
      <c r="O15" s="15"/>
      <c r="P15" s="22">
        <v>0</v>
      </c>
      <c r="Q15" s="23"/>
      <c r="R15" s="16"/>
      <c r="S15" s="16"/>
      <c r="T15" s="16" t="s">
        <v>132</v>
      </c>
      <c r="U15" s="16"/>
      <c r="V15" s="16"/>
      <c r="W15" s="16"/>
      <c r="X15" s="16"/>
      <c r="Y15" s="15"/>
      <c r="Z15" s="22">
        <v>0</v>
      </c>
      <c r="AA15" s="24"/>
      <c r="AD15" s="6">
        <v>0</v>
      </c>
      <c r="AE15" s="6">
        <v>0</v>
      </c>
      <c r="BI15" s="220"/>
      <c r="BJ15" s="220"/>
    </row>
    <row r="16" spans="1:62" ht="14.65" customHeight="1" x14ac:dyDescent="0.15">
      <c r="A16" s="4" t="s">
        <v>23</v>
      </c>
      <c r="B16" s="4" t="s">
        <v>133</v>
      </c>
      <c r="D16" s="21"/>
      <c r="E16" s="16"/>
      <c r="F16" s="16"/>
      <c r="G16" s="16"/>
      <c r="H16" s="16" t="s">
        <v>24</v>
      </c>
      <c r="I16" s="16"/>
      <c r="J16" s="16"/>
      <c r="K16" s="15"/>
      <c r="L16" s="15"/>
      <c r="M16" s="15"/>
      <c r="N16" s="15"/>
      <c r="O16" s="15"/>
      <c r="P16" s="22">
        <v>2655320</v>
      </c>
      <c r="Q16" s="23"/>
      <c r="R16" s="15"/>
      <c r="S16" s="16"/>
      <c r="T16" s="16" t="s">
        <v>134</v>
      </c>
      <c r="U16" s="16"/>
      <c r="V16" s="16"/>
      <c r="W16" s="16"/>
      <c r="X16" s="16"/>
      <c r="Y16" s="15"/>
      <c r="Z16" s="22">
        <v>0</v>
      </c>
      <c r="AA16" s="24"/>
      <c r="AD16" s="6">
        <v>2655319905</v>
      </c>
      <c r="AE16" s="6">
        <v>0</v>
      </c>
      <c r="BI16" s="220"/>
      <c r="BJ16" s="220"/>
    </row>
    <row r="17" spans="1:62" ht="14.65" customHeight="1" x14ac:dyDescent="0.15">
      <c r="A17" s="4" t="s">
        <v>25</v>
      </c>
      <c r="B17" s="4" t="s">
        <v>135</v>
      </c>
      <c r="D17" s="21"/>
      <c r="E17" s="16"/>
      <c r="F17" s="16"/>
      <c r="G17" s="16"/>
      <c r="H17" s="16" t="s">
        <v>26</v>
      </c>
      <c r="I17" s="16"/>
      <c r="J17" s="16"/>
      <c r="K17" s="15"/>
      <c r="L17" s="15"/>
      <c r="M17" s="15"/>
      <c r="N17" s="15"/>
      <c r="O17" s="15"/>
      <c r="P17" s="22">
        <v>-1654028</v>
      </c>
      <c r="Q17" s="23"/>
      <c r="R17" s="15"/>
      <c r="S17" s="16"/>
      <c r="T17" s="16" t="s">
        <v>136</v>
      </c>
      <c r="U17" s="16"/>
      <c r="V17" s="16"/>
      <c r="W17" s="16"/>
      <c r="X17" s="16"/>
      <c r="Y17" s="15"/>
      <c r="Z17" s="22">
        <v>0</v>
      </c>
      <c r="AA17" s="24"/>
      <c r="AD17" s="6">
        <v>-1654028271</v>
      </c>
      <c r="AE17" s="6">
        <v>0</v>
      </c>
      <c r="BI17" s="220"/>
      <c r="BJ17" s="220"/>
    </row>
    <row r="18" spans="1:62" ht="14.65" customHeight="1" x14ac:dyDescent="0.15">
      <c r="A18" s="4" t="s">
        <v>336</v>
      </c>
      <c r="B18" s="4" t="s">
        <v>137</v>
      </c>
      <c r="D18" s="21"/>
      <c r="E18" s="16"/>
      <c r="F18" s="16"/>
      <c r="G18" s="16"/>
      <c r="H18" s="16" t="s">
        <v>27</v>
      </c>
      <c r="I18" s="16"/>
      <c r="J18" s="16"/>
      <c r="K18" s="15"/>
      <c r="L18" s="15"/>
      <c r="M18" s="15"/>
      <c r="N18" s="15"/>
      <c r="O18" s="15"/>
      <c r="P18" s="22">
        <v>0</v>
      </c>
      <c r="Q18" s="23"/>
      <c r="R18" s="16"/>
      <c r="S18" s="16"/>
      <c r="T18" s="16" t="s">
        <v>138</v>
      </c>
      <c r="U18" s="16"/>
      <c r="V18" s="16"/>
      <c r="W18" s="16"/>
      <c r="X18" s="16"/>
      <c r="Y18" s="15"/>
      <c r="Z18" s="22">
        <v>75523</v>
      </c>
      <c r="AA18" s="24"/>
      <c r="AD18" s="6">
        <v>0</v>
      </c>
      <c r="AE18" s="6">
        <v>75522608</v>
      </c>
      <c r="BI18" s="220"/>
      <c r="BJ18" s="220"/>
    </row>
    <row r="19" spans="1:62" ht="14.65" customHeight="1" x14ac:dyDescent="0.15">
      <c r="A19" s="4" t="s">
        <v>28</v>
      </c>
      <c r="B19" s="4" t="s">
        <v>139</v>
      </c>
      <c r="D19" s="21"/>
      <c r="E19" s="16"/>
      <c r="F19" s="16"/>
      <c r="G19" s="16"/>
      <c r="H19" s="16" t="s">
        <v>29</v>
      </c>
      <c r="I19" s="25"/>
      <c r="J19" s="25"/>
      <c r="K19" s="26"/>
      <c r="L19" s="26"/>
      <c r="M19" s="26"/>
      <c r="N19" s="26"/>
      <c r="O19" s="26"/>
      <c r="P19" s="22">
        <v>0</v>
      </c>
      <c r="Q19" s="23"/>
      <c r="R19" s="16"/>
      <c r="S19" s="16"/>
      <c r="T19" s="16" t="s">
        <v>140</v>
      </c>
      <c r="U19" s="16"/>
      <c r="V19" s="16"/>
      <c r="W19" s="16"/>
      <c r="X19" s="16"/>
      <c r="Y19" s="15"/>
      <c r="Z19" s="22">
        <v>34417</v>
      </c>
      <c r="AA19" s="24"/>
      <c r="AD19" s="6">
        <v>0</v>
      </c>
      <c r="AE19" s="6">
        <v>34417345</v>
      </c>
      <c r="BI19" s="220"/>
      <c r="BJ19" s="220"/>
    </row>
    <row r="20" spans="1:62" ht="14.65" customHeight="1" x14ac:dyDescent="0.15">
      <c r="A20" s="4" t="s">
        <v>30</v>
      </c>
      <c r="B20" s="4" t="s">
        <v>141</v>
      </c>
      <c r="D20" s="21"/>
      <c r="E20" s="16"/>
      <c r="F20" s="16"/>
      <c r="G20" s="16"/>
      <c r="H20" s="16" t="s">
        <v>31</v>
      </c>
      <c r="I20" s="25"/>
      <c r="J20" s="25"/>
      <c r="K20" s="26"/>
      <c r="L20" s="26"/>
      <c r="M20" s="26"/>
      <c r="N20" s="26"/>
      <c r="O20" s="26"/>
      <c r="P20" s="22">
        <v>0</v>
      </c>
      <c r="Q20" s="23"/>
      <c r="R20" s="16"/>
      <c r="S20" s="16"/>
      <c r="T20" s="16" t="s">
        <v>44</v>
      </c>
      <c r="U20" s="16"/>
      <c r="V20" s="16"/>
      <c r="W20" s="16"/>
      <c r="X20" s="16"/>
      <c r="Y20" s="15"/>
      <c r="Z20" s="22">
        <v>388</v>
      </c>
      <c r="AA20" s="24"/>
      <c r="AD20" s="6">
        <v>0</v>
      </c>
      <c r="AE20" s="6">
        <v>387975</v>
      </c>
      <c r="BI20" s="220"/>
      <c r="BJ20" s="220"/>
    </row>
    <row r="21" spans="1:62" ht="14.65" customHeight="1" x14ac:dyDescent="0.15">
      <c r="A21" s="4" t="s">
        <v>337</v>
      </c>
      <c r="B21" s="4" t="s">
        <v>114</v>
      </c>
      <c r="D21" s="21"/>
      <c r="E21" s="16"/>
      <c r="F21" s="16"/>
      <c r="G21" s="16"/>
      <c r="H21" s="16" t="s">
        <v>32</v>
      </c>
      <c r="I21" s="25"/>
      <c r="J21" s="25"/>
      <c r="K21" s="26"/>
      <c r="L21" s="26"/>
      <c r="M21" s="26"/>
      <c r="N21" s="26"/>
      <c r="O21" s="26"/>
      <c r="P21" s="22">
        <v>0</v>
      </c>
      <c r="Q21" s="23"/>
      <c r="R21" s="221" t="s">
        <v>115</v>
      </c>
      <c r="S21" s="222"/>
      <c r="T21" s="222"/>
      <c r="U21" s="222"/>
      <c r="V21" s="222"/>
      <c r="W21" s="222"/>
      <c r="X21" s="222"/>
      <c r="Y21" s="222"/>
      <c r="Z21" s="27">
        <v>10004594</v>
      </c>
      <c r="AA21" s="28" t="s">
        <v>357</v>
      </c>
      <c r="AD21" s="6">
        <v>0</v>
      </c>
      <c r="AE21" s="6">
        <f>IF(AND(AE6="-",AE12="-"),"-",SUM(AE6,AE12))</f>
        <v>10004593862</v>
      </c>
      <c r="BI21" s="220"/>
      <c r="BJ21" s="220"/>
    </row>
    <row r="22" spans="1:62" ht="14.65" customHeight="1" x14ac:dyDescent="0.15">
      <c r="A22" s="4" t="s">
        <v>33</v>
      </c>
      <c r="D22" s="21"/>
      <c r="E22" s="16"/>
      <c r="F22" s="16"/>
      <c r="G22" s="16"/>
      <c r="H22" s="16" t="s">
        <v>34</v>
      </c>
      <c r="I22" s="25"/>
      <c r="J22" s="25"/>
      <c r="K22" s="26"/>
      <c r="L22" s="26"/>
      <c r="M22" s="26"/>
      <c r="N22" s="26"/>
      <c r="O22" s="26"/>
      <c r="P22" s="22">
        <v>0</v>
      </c>
      <c r="Q22" s="23"/>
      <c r="R22" s="16" t="s">
        <v>338</v>
      </c>
      <c r="S22" s="29"/>
      <c r="T22" s="29"/>
      <c r="U22" s="29"/>
      <c r="V22" s="29"/>
      <c r="W22" s="29"/>
      <c r="X22" s="29"/>
      <c r="Y22" s="29"/>
      <c r="Z22" s="30"/>
      <c r="AA22" s="31"/>
      <c r="AD22" s="6">
        <v>0</v>
      </c>
      <c r="BI22" s="220"/>
      <c r="BJ22" s="220"/>
    </row>
    <row r="23" spans="1:62" ht="14.65" customHeight="1" x14ac:dyDescent="0.15">
      <c r="A23" s="4" t="s">
        <v>35</v>
      </c>
      <c r="B23" s="4" t="s">
        <v>144</v>
      </c>
      <c r="D23" s="21"/>
      <c r="E23" s="16"/>
      <c r="F23" s="16"/>
      <c r="G23" s="16"/>
      <c r="H23" s="16" t="s">
        <v>36</v>
      </c>
      <c r="I23" s="25"/>
      <c r="J23" s="25"/>
      <c r="K23" s="26"/>
      <c r="L23" s="26"/>
      <c r="M23" s="26"/>
      <c r="N23" s="26"/>
      <c r="O23" s="26"/>
      <c r="P23" s="22">
        <v>0</v>
      </c>
      <c r="Q23" s="23"/>
      <c r="R23" s="16"/>
      <c r="S23" s="16" t="s">
        <v>145</v>
      </c>
      <c r="T23" s="16"/>
      <c r="U23" s="16"/>
      <c r="V23" s="16"/>
      <c r="W23" s="16"/>
      <c r="X23" s="16"/>
      <c r="Y23" s="15"/>
      <c r="Z23" s="22">
        <v>29183466</v>
      </c>
      <c r="AA23" s="24"/>
      <c r="AD23" s="6">
        <v>0</v>
      </c>
      <c r="AE23" s="6">
        <v>29183465989</v>
      </c>
      <c r="BI23" s="220"/>
      <c r="BJ23" s="220"/>
    </row>
    <row r="24" spans="1:62" ht="14.65" customHeight="1" x14ac:dyDescent="0.15">
      <c r="A24" s="4" t="s">
        <v>339</v>
      </c>
      <c r="B24" s="4" t="s">
        <v>146</v>
      </c>
      <c r="D24" s="21"/>
      <c r="E24" s="16"/>
      <c r="F24" s="16"/>
      <c r="G24" s="16"/>
      <c r="H24" s="16" t="s">
        <v>37</v>
      </c>
      <c r="I24" s="25"/>
      <c r="J24" s="25"/>
      <c r="K24" s="26"/>
      <c r="L24" s="26"/>
      <c r="M24" s="26"/>
      <c r="N24" s="26"/>
      <c r="O24" s="26"/>
      <c r="P24" s="22">
        <v>0</v>
      </c>
      <c r="Q24" s="23"/>
      <c r="R24" s="16"/>
      <c r="S24" s="15" t="s">
        <v>147</v>
      </c>
      <c r="T24" s="16"/>
      <c r="U24" s="16"/>
      <c r="V24" s="16"/>
      <c r="W24" s="16"/>
      <c r="X24" s="16"/>
      <c r="Y24" s="15"/>
      <c r="Z24" s="22">
        <v>-9435501</v>
      </c>
      <c r="AA24" s="24"/>
      <c r="AD24" s="6">
        <v>0</v>
      </c>
      <c r="AE24" s="6">
        <v>-9435501234</v>
      </c>
      <c r="BI24" s="220"/>
      <c r="BJ24" s="220"/>
    </row>
    <row r="25" spans="1:62" ht="14.65" customHeight="1" x14ac:dyDescent="0.15">
      <c r="A25" s="4" t="s">
        <v>38</v>
      </c>
      <c r="D25" s="21"/>
      <c r="E25" s="16"/>
      <c r="F25" s="16"/>
      <c r="G25" s="16"/>
      <c r="H25" s="16" t="s">
        <v>39</v>
      </c>
      <c r="I25" s="25"/>
      <c r="J25" s="25"/>
      <c r="K25" s="26"/>
      <c r="L25" s="26"/>
      <c r="M25" s="26"/>
      <c r="N25" s="26"/>
      <c r="O25" s="26"/>
      <c r="P25" s="22">
        <v>0</v>
      </c>
      <c r="Q25" s="23"/>
      <c r="R25" s="21"/>
      <c r="S25" s="16"/>
      <c r="T25" s="16"/>
      <c r="U25" s="16"/>
      <c r="V25" s="16"/>
      <c r="W25" s="16"/>
      <c r="X25" s="16"/>
      <c r="Y25" s="15"/>
      <c r="Z25" s="22"/>
      <c r="AA25" s="32"/>
      <c r="AD25" s="6">
        <v>0</v>
      </c>
      <c r="BI25" s="220"/>
      <c r="BJ25" s="220"/>
    </row>
    <row r="26" spans="1:62" ht="14.65" customHeight="1" x14ac:dyDescent="0.15">
      <c r="A26" s="4" t="s">
        <v>40</v>
      </c>
      <c r="D26" s="21"/>
      <c r="E26" s="16"/>
      <c r="F26" s="16"/>
      <c r="G26" s="16"/>
      <c r="H26" s="16" t="s">
        <v>41</v>
      </c>
      <c r="I26" s="25"/>
      <c r="J26" s="25"/>
      <c r="K26" s="26"/>
      <c r="L26" s="26"/>
      <c r="M26" s="26"/>
      <c r="N26" s="26"/>
      <c r="O26" s="26"/>
      <c r="P26" s="22">
        <v>0</v>
      </c>
      <c r="Q26" s="23"/>
      <c r="R26" s="21"/>
      <c r="S26" s="16"/>
      <c r="T26" s="16"/>
      <c r="U26" s="16"/>
      <c r="V26" s="16"/>
      <c r="W26" s="16"/>
      <c r="X26" s="16"/>
      <c r="Y26" s="15"/>
      <c r="Z26" s="22"/>
      <c r="AA26" s="32"/>
      <c r="AD26" s="6">
        <v>0</v>
      </c>
      <c r="BI26" s="220"/>
      <c r="BJ26" s="220"/>
    </row>
    <row r="27" spans="1:62" ht="14.65" customHeight="1" x14ac:dyDescent="0.15">
      <c r="A27" s="4" t="s">
        <v>340</v>
      </c>
      <c r="D27" s="21"/>
      <c r="E27" s="16"/>
      <c r="F27" s="16"/>
      <c r="G27" s="16"/>
      <c r="H27" s="16" t="s">
        <v>42</v>
      </c>
      <c r="I27" s="25"/>
      <c r="J27" s="25"/>
      <c r="K27" s="26"/>
      <c r="L27" s="26"/>
      <c r="M27" s="26"/>
      <c r="N27" s="26"/>
      <c r="O27" s="26"/>
      <c r="P27" s="22">
        <v>0</v>
      </c>
      <c r="Q27" s="23"/>
      <c r="R27" s="223"/>
      <c r="S27" s="224"/>
      <c r="T27" s="224"/>
      <c r="U27" s="224"/>
      <c r="V27" s="224"/>
      <c r="W27" s="224"/>
      <c r="X27" s="224"/>
      <c r="Y27" s="224"/>
      <c r="Z27" s="22"/>
      <c r="AA27" s="24"/>
      <c r="AD27" s="6">
        <v>0</v>
      </c>
      <c r="BI27" s="220"/>
      <c r="BJ27" s="220"/>
    </row>
    <row r="28" spans="1:62" ht="14.65" customHeight="1" x14ac:dyDescent="0.15">
      <c r="A28" s="4" t="s">
        <v>43</v>
      </c>
      <c r="D28" s="21"/>
      <c r="E28" s="16"/>
      <c r="F28" s="16"/>
      <c r="G28" s="16"/>
      <c r="H28" s="16" t="s">
        <v>44</v>
      </c>
      <c r="I28" s="16"/>
      <c r="J28" s="16"/>
      <c r="K28" s="15"/>
      <c r="L28" s="15"/>
      <c r="M28" s="15"/>
      <c r="N28" s="15"/>
      <c r="O28" s="15"/>
      <c r="P28" s="22">
        <v>0</v>
      </c>
      <c r="Q28" s="23"/>
      <c r="R28" s="21"/>
      <c r="S28" s="29"/>
      <c r="T28" s="29"/>
      <c r="U28" s="29"/>
      <c r="V28" s="29"/>
      <c r="W28" s="29"/>
      <c r="X28" s="29"/>
      <c r="Y28" s="29"/>
      <c r="Z28" s="30"/>
      <c r="AA28" s="33"/>
      <c r="AD28" s="6">
        <v>0</v>
      </c>
      <c r="BI28" s="220"/>
      <c r="BJ28" s="220"/>
    </row>
    <row r="29" spans="1:62" ht="14.65" customHeight="1" x14ac:dyDescent="0.15">
      <c r="A29" s="4" t="s">
        <v>45</v>
      </c>
      <c r="D29" s="21"/>
      <c r="E29" s="16"/>
      <c r="F29" s="16"/>
      <c r="G29" s="16"/>
      <c r="H29" s="16" t="s">
        <v>46</v>
      </c>
      <c r="I29" s="16"/>
      <c r="J29" s="16"/>
      <c r="K29" s="15"/>
      <c r="L29" s="15"/>
      <c r="M29" s="15"/>
      <c r="N29" s="15"/>
      <c r="O29" s="15"/>
      <c r="P29" s="22">
        <v>0</v>
      </c>
      <c r="Q29" s="23"/>
      <c r="R29" s="16"/>
      <c r="S29" s="29"/>
      <c r="T29" s="29"/>
      <c r="U29" s="29"/>
      <c r="V29" s="29"/>
      <c r="W29" s="29"/>
      <c r="X29" s="29"/>
      <c r="Y29" s="29"/>
      <c r="Z29" s="30"/>
      <c r="AA29" s="33"/>
      <c r="AD29" s="6">
        <v>0</v>
      </c>
      <c r="BI29" s="220"/>
      <c r="BJ29" s="220"/>
    </row>
    <row r="30" spans="1:62" ht="14.65" customHeight="1" x14ac:dyDescent="0.15">
      <c r="A30" s="4" t="s">
        <v>341</v>
      </c>
      <c r="D30" s="21"/>
      <c r="E30" s="16"/>
      <c r="F30" s="16"/>
      <c r="G30" s="16"/>
      <c r="H30" s="16" t="s">
        <v>47</v>
      </c>
      <c r="I30" s="16"/>
      <c r="J30" s="16"/>
      <c r="K30" s="15"/>
      <c r="L30" s="15"/>
      <c r="M30" s="15"/>
      <c r="N30" s="15"/>
      <c r="O30" s="15"/>
      <c r="P30" s="22">
        <v>0</v>
      </c>
      <c r="Q30" s="23"/>
      <c r="R30" s="16"/>
      <c r="S30" s="16"/>
      <c r="T30" s="16"/>
      <c r="U30" s="16"/>
      <c r="V30" s="16"/>
      <c r="W30" s="16"/>
      <c r="X30" s="16"/>
      <c r="Y30" s="15"/>
      <c r="Z30" s="22"/>
      <c r="AA30" s="32"/>
      <c r="AD30" s="6">
        <v>0</v>
      </c>
      <c r="BI30" s="220"/>
      <c r="BJ30" s="220"/>
    </row>
    <row r="31" spans="1:62" ht="14.65" customHeight="1" x14ac:dyDescent="0.15">
      <c r="A31" s="4" t="s">
        <v>48</v>
      </c>
      <c r="D31" s="21"/>
      <c r="E31" s="16"/>
      <c r="F31" s="16"/>
      <c r="G31" s="16"/>
      <c r="H31" s="16" t="s">
        <v>49</v>
      </c>
      <c r="I31" s="16"/>
      <c r="J31" s="16"/>
      <c r="K31" s="15"/>
      <c r="L31" s="15"/>
      <c r="M31" s="15"/>
      <c r="N31" s="15"/>
      <c r="O31" s="15"/>
      <c r="P31" s="22">
        <v>280325</v>
      </c>
      <c r="Q31" s="23"/>
      <c r="R31" s="16"/>
      <c r="S31" s="15"/>
      <c r="T31" s="16"/>
      <c r="U31" s="16"/>
      <c r="V31" s="16"/>
      <c r="W31" s="16"/>
      <c r="X31" s="16"/>
      <c r="Y31" s="15"/>
      <c r="Z31" s="22"/>
      <c r="AA31" s="32"/>
      <c r="AD31" s="6">
        <v>280324760</v>
      </c>
      <c r="BI31" s="220"/>
      <c r="BJ31" s="220"/>
    </row>
    <row r="32" spans="1:62" ht="14.65" customHeight="1" x14ac:dyDescent="0.15">
      <c r="A32" s="4" t="s">
        <v>50</v>
      </c>
      <c r="D32" s="21"/>
      <c r="E32" s="16"/>
      <c r="F32" s="16"/>
      <c r="G32" s="16" t="s">
        <v>51</v>
      </c>
      <c r="H32" s="16"/>
      <c r="I32" s="16"/>
      <c r="J32" s="16"/>
      <c r="K32" s="15"/>
      <c r="L32" s="15"/>
      <c r="M32" s="15"/>
      <c r="N32" s="15"/>
      <c r="O32" s="15"/>
      <c r="P32" s="22">
        <v>17779314</v>
      </c>
      <c r="Q32" s="23" t="s">
        <v>357</v>
      </c>
      <c r="R32" s="14"/>
      <c r="S32" s="15"/>
      <c r="T32" s="15"/>
      <c r="U32" s="15"/>
      <c r="V32" s="15"/>
      <c r="W32" s="15"/>
      <c r="X32" s="15"/>
      <c r="Y32" s="34"/>
      <c r="Z32" s="22"/>
      <c r="AA32" s="32"/>
      <c r="AD32" s="6">
        <f>IF(COUNTIF(AD33:AD44,"-")=COUNTA(AD33:AD44),"-",SUM(AD33:AD44))</f>
        <v>17779313988</v>
      </c>
      <c r="BI32" s="220"/>
      <c r="BJ32" s="220"/>
    </row>
    <row r="33" spans="1:62" ht="14.65" customHeight="1" x14ac:dyDescent="0.15">
      <c r="A33" s="4" t="s">
        <v>52</v>
      </c>
      <c r="D33" s="21"/>
      <c r="E33" s="16"/>
      <c r="F33" s="16"/>
      <c r="G33" s="16"/>
      <c r="H33" s="16" t="s">
        <v>10</v>
      </c>
      <c r="I33" s="16"/>
      <c r="J33" s="16"/>
      <c r="K33" s="15"/>
      <c r="L33" s="15"/>
      <c r="M33" s="15"/>
      <c r="N33" s="15"/>
      <c r="O33" s="15"/>
      <c r="P33" s="22">
        <v>2481245</v>
      </c>
      <c r="Q33" s="23"/>
      <c r="R33" s="15"/>
      <c r="S33" s="15"/>
      <c r="T33" s="15"/>
      <c r="U33" s="15"/>
      <c r="V33" s="15"/>
      <c r="W33" s="15"/>
      <c r="X33" s="15"/>
      <c r="Y33" s="15"/>
      <c r="Z33" s="22"/>
      <c r="AA33" s="32"/>
      <c r="AD33" s="6">
        <v>2481244713</v>
      </c>
      <c r="BI33" s="220"/>
      <c r="BJ33" s="220"/>
    </row>
    <row r="34" spans="1:62" ht="14.65" customHeight="1" x14ac:dyDescent="0.15">
      <c r="A34" s="4" t="s">
        <v>53</v>
      </c>
      <c r="D34" s="21"/>
      <c r="E34" s="16"/>
      <c r="F34" s="16"/>
      <c r="G34" s="16"/>
      <c r="H34" s="16" t="s">
        <v>13</v>
      </c>
      <c r="I34" s="16"/>
      <c r="J34" s="16"/>
      <c r="K34" s="15"/>
      <c r="L34" s="15"/>
      <c r="M34" s="15"/>
      <c r="N34" s="15"/>
      <c r="O34" s="15"/>
      <c r="P34" s="22">
        <v>0</v>
      </c>
      <c r="Q34" s="23"/>
      <c r="R34" s="35"/>
      <c r="S34" s="35"/>
      <c r="T34" s="35"/>
      <c r="U34" s="35"/>
      <c r="V34" s="35"/>
      <c r="W34" s="35"/>
      <c r="X34" s="35"/>
      <c r="Y34" s="35"/>
      <c r="Z34" s="18"/>
      <c r="AA34" s="36"/>
      <c r="AD34" s="6">
        <v>0</v>
      </c>
      <c r="BI34" s="220"/>
      <c r="BJ34" s="220"/>
    </row>
    <row r="35" spans="1:62" ht="14.65" customHeight="1" x14ac:dyDescent="0.15">
      <c r="A35" s="4" t="s">
        <v>54</v>
      </c>
      <c r="D35" s="21"/>
      <c r="E35" s="16"/>
      <c r="F35" s="16"/>
      <c r="G35" s="16"/>
      <c r="H35" s="16" t="s">
        <v>19</v>
      </c>
      <c r="I35" s="16"/>
      <c r="J35" s="16"/>
      <c r="K35" s="15"/>
      <c r="L35" s="15"/>
      <c r="M35" s="15"/>
      <c r="N35" s="15"/>
      <c r="O35" s="15"/>
      <c r="P35" s="22">
        <v>1719181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6">
        <v>1719180739</v>
      </c>
      <c r="BI35" s="220"/>
      <c r="BJ35" s="220"/>
    </row>
    <row r="36" spans="1:62" ht="14.65" customHeight="1" x14ac:dyDescent="0.15">
      <c r="A36" s="4" t="s">
        <v>55</v>
      </c>
      <c r="D36" s="21"/>
      <c r="E36" s="16"/>
      <c r="F36" s="16"/>
      <c r="G36" s="16"/>
      <c r="H36" s="16" t="s">
        <v>21</v>
      </c>
      <c r="I36" s="16"/>
      <c r="J36" s="16"/>
      <c r="K36" s="15"/>
      <c r="L36" s="15"/>
      <c r="M36" s="15"/>
      <c r="N36" s="15"/>
      <c r="O36" s="15"/>
      <c r="P36" s="22">
        <v>-861740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6">
        <v>-861740489</v>
      </c>
      <c r="BI36" s="220"/>
      <c r="BJ36" s="220"/>
    </row>
    <row r="37" spans="1:62" ht="14.65" customHeight="1" x14ac:dyDescent="0.15">
      <c r="A37" s="4" t="s">
        <v>56</v>
      </c>
      <c r="D37" s="21"/>
      <c r="E37" s="16"/>
      <c r="F37" s="16"/>
      <c r="G37" s="16"/>
      <c r="H37" s="16" t="s">
        <v>22</v>
      </c>
      <c r="I37" s="16"/>
      <c r="J37" s="16"/>
      <c r="K37" s="15"/>
      <c r="L37" s="15"/>
      <c r="M37" s="15"/>
      <c r="N37" s="15"/>
      <c r="O37" s="15"/>
      <c r="P37" s="22">
        <v>0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6">
        <v>0</v>
      </c>
      <c r="BI37" s="220"/>
      <c r="BJ37" s="220"/>
    </row>
    <row r="38" spans="1:62" ht="14.65" customHeight="1" x14ac:dyDescent="0.15">
      <c r="A38" s="4" t="s">
        <v>57</v>
      </c>
      <c r="D38" s="21"/>
      <c r="E38" s="16"/>
      <c r="F38" s="16"/>
      <c r="G38" s="16"/>
      <c r="H38" s="16" t="s">
        <v>24</v>
      </c>
      <c r="I38" s="16"/>
      <c r="J38" s="16"/>
      <c r="K38" s="15"/>
      <c r="L38" s="15"/>
      <c r="M38" s="15"/>
      <c r="N38" s="15"/>
      <c r="O38" s="15"/>
      <c r="P38" s="22">
        <v>38808038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6">
        <v>38808038312</v>
      </c>
      <c r="BI38" s="220"/>
      <c r="BJ38" s="220"/>
    </row>
    <row r="39" spans="1:62" ht="14.65" customHeight="1" x14ac:dyDescent="0.15">
      <c r="A39" s="4" t="s">
        <v>58</v>
      </c>
      <c r="D39" s="21"/>
      <c r="E39" s="16"/>
      <c r="F39" s="16"/>
      <c r="G39" s="16"/>
      <c r="H39" s="16" t="s">
        <v>26</v>
      </c>
      <c r="I39" s="16"/>
      <c r="J39" s="16"/>
      <c r="K39" s="15"/>
      <c r="L39" s="15"/>
      <c r="M39" s="15"/>
      <c r="N39" s="15"/>
      <c r="O39" s="15"/>
      <c r="P39" s="22">
        <v>-24402841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6">
        <v>-24402841337</v>
      </c>
      <c r="BI39" s="220"/>
      <c r="BJ39" s="220"/>
    </row>
    <row r="40" spans="1:62" ht="14.65" customHeight="1" x14ac:dyDescent="0.15">
      <c r="A40" s="4" t="s">
        <v>59</v>
      </c>
      <c r="D40" s="21"/>
      <c r="E40" s="16"/>
      <c r="F40" s="16"/>
      <c r="G40" s="16"/>
      <c r="H40" s="16" t="s">
        <v>27</v>
      </c>
      <c r="I40" s="16"/>
      <c r="J40" s="16"/>
      <c r="K40" s="15"/>
      <c r="L40" s="15"/>
      <c r="M40" s="15"/>
      <c r="N40" s="15"/>
      <c r="O40" s="15"/>
      <c r="P40" s="22">
        <v>0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6">
        <v>0</v>
      </c>
      <c r="BI40" s="220"/>
      <c r="BJ40" s="220"/>
    </row>
    <row r="41" spans="1:62" ht="14.65" customHeight="1" x14ac:dyDescent="0.15">
      <c r="A41" s="4" t="s">
        <v>60</v>
      </c>
      <c r="D41" s="21"/>
      <c r="E41" s="16"/>
      <c r="F41" s="16"/>
      <c r="G41" s="16"/>
      <c r="H41" s="16" t="s">
        <v>44</v>
      </c>
      <c r="I41" s="16"/>
      <c r="J41" s="16"/>
      <c r="K41" s="15"/>
      <c r="L41" s="15"/>
      <c r="M41" s="15"/>
      <c r="N41" s="15"/>
      <c r="O41" s="15"/>
      <c r="P41" s="22">
        <v>0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6">
        <v>0</v>
      </c>
      <c r="BI41" s="220"/>
      <c r="BJ41" s="220"/>
    </row>
    <row r="42" spans="1:62" ht="14.65" customHeight="1" x14ac:dyDescent="0.15">
      <c r="A42" s="4" t="s">
        <v>61</v>
      </c>
      <c r="D42" s="21"/>
      <c r="E42" s="16"/>
      <c r="F42" s="16"/>
      <c r="G42" s="16"/>
      <c r="H42" s="16" t="s">
        <v>46</v>
      </c>
      <c r="I42" s="16"/>
      <c r="J42" s="16"/>
      <c r="K42" s="15"/>
      <c r="L42" s="15"/>
      <c r="M42" s="15"/>
      <c r="N42" s="15"/>
      <c r="O42" s="15"/>
      <c r="P42" s="22">
        <v>0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6">
        <v>0</v>
      </c>
      <c r="BI42" s="220"/>
      <c r="BJ42" s="220"/>
    </row>
    <row r="43" spans="1:62" ht="14.65" customHeight="1" x14ac:dyDescent="0.15">
      <c r="A43" s="4" t="s">
        <v>62</v>
      </c>
      <c r="D43" s="21"/>
      <c r="E43" s="16"/>
      <c r="F43" s="16"/>
      <c r="G43" s="16"/>
      <c r="H43" s="16" t="s">
        <v>47</v>
      </c>
      <c r="I43" s="16"/>
      <c r="J43" s="16"/>
      <c r="K43" s="15"/>
      <c r="L43" s="15"/>
      <c r="M43" s="15"/>
      <c r="N43" s="15"/>
      <c r="O43" s="15"/>
      <c r="P43" s="22">
        <v>0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6">
        <v>0</v>
      </c>
      <c r="BI43" s="220"/>
      <c r="BJ43" s="220"/>
    </row>
    <row r="44" spans="1:62" ht="14.65" customHeight="1" x14ac:dyDescent="0.15">
      <c r="A44" s="4" t="s">
        <v>63</v>
      </c>
      <c r="D44" s="21"/>
      <c r="E44" s="16"/>
      <c r="F44" s="16"/>
      <c r="G44" s="16"/>
      <c r="H44" s="16" t="s">
        <v>49</v>
      </c>
      <c r="I44" s="16"/>
      <c r="J44" s="16"/>
      <c r="K44" s="15"/>
      <c r="L44" s="15"/>
      <c r="M44" s="15"/>
      <c r="N44" s="15"/>
      <c r="O44" s="15"/>
      <c r="P44" s="22">
        <v>35432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6">
        <v>35432050</v>
      </c>
      <c r="BI44" s="220"/>
      <c r="BJ44" s="220"/>
    </row>
    <row r="45" spans="1:62" ht="14.65" customHeight="1" x14ac:dyDescent="0.15">
      <c r="A45" s="4" t="s">
        <v>64</v>
      </c>
      <c r="D45" s="21"/>
      <c r="E45" s="16"/>
      <c r="F45" s="16"/>
      <c r="G45" s="16" t="s">
        <v>65</v>
      </c>
      <c r="H45" s="25"/>
      <c r="I45" s="25"/>
      <c r="J45" s="25"/>
      <c r="K45" s="26"/>
      <c r="L45" s="26"/>
      <c r="M45" s="26"/>
      <c r="N45" s="26"/>
      <c r="O45" s="26"/>
      <c r="P45" s="22">
        <v>2170513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6">
        <v>2170513271</v>
      </c>
      <c r="BI45" s="220"/>
      <c r="BJ45" s="220"/>
    </row>
    <row r="46" spans="1:62" ht="14.65" customHeight="1" x14ac:dyDescent="0.15">
      <c r="A46" s="4" t="s">
        <v>66</v>
      </c>
      <c r="D46" s="21"/>
      <c r="E46" s="16"/>
      <c r="F46" s="16"/>
      <c r="G46" s="16" t="s">
        <v>67</v>
      </c>
      <c r="H46" s="25"/>
      <c r="I46" s="25"/>
      <c r="J46" s="25"/>
      <c r="K46" s="26"/>
      <c r="L46" s="26"/>
      <c r="M46" s="26"/>
      <c r="N46" s="26"/>
      <c r="O46" s="26"/>
      <c r="P46" s="22">
        <v>-1748615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6">
        <v>-1748615288</v>
      </c>
      <c r="BI46" s="220"/>
      <c r="BJ46" s="220"/>
    </row>
    <row r="47" spans="1:62" ht="14.65" customHeight="1" x14ac:dyDescent="0.15">
      <c r="A47" s="4">
        <v>1305000</v>
      </c>
      <c r="D47" s="21"/>
      <c r="E47" s="16"/>
      <c r="F47" s="16"/>
      <c r="G47" s="16" t="s">
        <v>68</v>
      </c>
      <c r="H47" s="25"/>
      <c r="I47" s="25"/>
      <c r="J47" s="25"/>
      <c r="K47" s="26"/>
      <c r="L47" s="26"/>
      <c r="M47" s="26"/>
      <c r="N47" s="26"/>
      <c r="O47" s="26"/>
      <c r="P47" s="22">
        <v>0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6">
        <v>0</v>
      </c>
      <c r="BI47" s="220"/>
      <c r="BJ47" s="220"/>
    </row>
    <row r="48" spans="1:62" ht="14.65" customHeight="1" x14ac:dyDescent="0.15">
      <c r="A48" s="4" t="s">
        <v>69</v>
      </c>
      <c r="D48" s="21"/>
      <c r="E48" s="16"/>
      <c r="F48" s="16" t="s">
        <v>70</v>
      </c>
      <c r="G48" s="16"/>
      <c r="H48" s="25"/>
      <c r="I48" s="25"/>
      <c r="J48" s="25"/>
      <c r="K48" s="26"/>
      <c r="L48" s="26"/>
      <c r="M48" s="26"/>
      <c r="N48" s="26"/>
      <c r="O48" s="26"/>
      <c r="P48" s="22">
        <v>20195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6">
        <f>IF(COUNTIF(AD49:AD50,"-")=COUNTA(AD49:AD50),"-",SUM(AD49:AD50))</f>
        <v>20195327</v>
      </c>
      <c r="BI48" s="220"/>
      <c r="BJ48" s="220"/>
    </row>
    <row r="49" spans="1:62" ht="14.65" customHeight="1" x14ac:dyDescent="0.15">
      <c r="A49" s="4" t="s">
        <v>71</v>
      </c>
      <c r="D49" s="21"/>
      <c r="E49" s="16"/>
      <c r="F49" s="16"/>
      <c r="G49" s="16" t="s">
        <v>72</v>
      </c>
      <c r="H49" s="16"/>
      <c r="I49" s="16"/>
      <c r="J49" s="16"/>
      <c r="K49" s="15"/>
      <c r="L49" s="15"/>
      <c r="M49" s="15"/>
      <c r="N49" s="15"/>
      <c r="O49" s="15"/>
      <c r="P49" s="22">
        <v>20195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6">
        <v>20195317</v>
      </c>
      <c r="BI49" s="220"/>
      <c r="BJ49" s="220"/>
    </row>
    <row r="50" spans="1:62" ht="14.65" customHeight="1" x14ac:dyDescent="0.15">
      <c r="A50" s="4" t="s">
        <v>73</v>
      </c>
      <c r="D50" s="21"/>
      <c r="E50" s="16"/>
      <c r="F50" s="16"/>
      <c r="G50" s="16" t="s">
        <v>44</v>
      </c>
      <c r="H50" s="16"/>
      <c r="I50" s="16"/>
      <c r="J50" s="16"/>
      <c r="K50" s="15"/>
      <c r="L50" s="15"/>
      <c r="M50" s="15"/>
      <c r="N50" s="15"/>
      <c r="O50" s="15"/>
      <c r="P50" s="22">
        <v>0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6">
        <v>10</v>
      </c>
      <c r="BI50" s="220"/>
      <c r="BJ50" s="220"/>
    </row>
    <row r="51" spans="1:62" ht="14.65" customHeight="1" x14ac:dyDescent="0.15">
      <c r="A51" s="4" t="s">
        <v>74</v>
      </c>
      <c r="D51" s="21"/>
      <c r="E51" s="16"/>
      <c r="F51" s="16" t="s">
        <v>75</v>
      </c>
      <c r="G51" s="16"/>
      <c r="H51" s="16"/>
      <c r="I51" s="16"/>
      <c r="J51" s="16"/>
      <c r="K51" s="16"/>
      <c r="L51" s="15"/>
      <c r="M51" s="15"/>
      <c r="N51" s="15"/>
      <c r="O51" s="15"/>
      <c r="P51" s="22">
        <v>361337</v>
      </c>
      <c r="Q51" s="23"/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6">
        <f>IF(COUNTIF(AD52:AD63,"-")=COUNTA(AD52:AD63),"-",SUM(AD52,AD56:AD59,AD62:AD63))</f>
        <v>361337318</v>
      </c>
      <c r="BI51" s="220"/>
      <c r="BJ51" s="220"/>
    </row>
    <row r="52" spans="1:62" ht="14.65" customHeight="1" x14ac:dyDescent="0.15">
      <c r="A52" s="4" t="s">
        <v>76</v>
      </c>
      <c r="D52" s="21"/>
      <c r="E52" s="16"/>
      <c r="F52" s="16"/>
      <c r="G52" s="16" t="s">
        <v>77</v>
      </c>
      <c r="H52" s="16"/>
      <c r="I52" s="16"/>
      <c r="J52" s="16"/>
      <c r="K52" s="16"/>
      <c r="L52" s="15"/>
      <c r="M52" s="15"/>
      <c r="N52" s="15"/>
      <c r="O52" s="15"/>
      <c r="P52" s="22">
        <v>56671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6">
        <f>IF(COUNTIF(AD53:AD55,"-")=COUNTA(AD53:AD55),"-",SUM(AD53:AD55))</f>
        <v>56671061</v>
      </c>
      <c r="BI52" s="220"/>
      <c r="BJ52" s="220"/>
    </row>
    <row r="53" spans="1:62" ht="14.65" customHeight="1" x14ac:dyDescent="0.15">
      <c r="A53" s="4" t="s">
        <v>78</v>
      </c>
      <c r="D53" s="21"/>
      <c r="E53" s="16"/>
      <c r="F53" s="16"/>
      <c r="G53" s="16"/>
      <c r="H53" s="16" t="s">
        <v>79</v>
      </c>
      <c r="I53" s="16"/>
      <c r="J53" s="16"/>
      <c r="K53" s="16"/>
      <c r="L53" s="15"/>
      <c r="M53" s="15"/>
      <c r="N53" s="15"/>
      <c r="O53" s="15"/>
      <c r="P53" s="22">
        <v>32739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6">
        <v>32739004</v>
      </c>
      <c r="BI53" s="220"/>
      <c r="BJ53" s="220"/>
    </row>
    <row r="54" spans="1:62" ht="14.65" customHeight="1" x14ac:dyDescent="0.15">
      <c r="A54" s="4" t="s">
        <v>80</v>
      </c>
      <c r="D54" s="21"/>
      <c r="E54" s="16"/>
      <c r="F54" s="16"/>
      <c r="G54" s="16"/>
      <c r="H54" s="16" t="s">
        <v>81</v>
      </c>
      <c r="I54" s="16"/>
      <c r="J54" s="16"/>
      <c r="K54" s="16"/>
      <c r="L54" s="15"/>
      <c r="M54" s="15"/>
      <c r="N54" s="15"/>
      <c r="O54" s="15"/>
      <c r="P54" s="22">
        <v>23932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6">
        <v>23932057</v>
      </c>
      <c r="BI54" s="220"/>
      <c r="BJ54" s="220"/>
    </row>
    <row r="55" spans="1:62" ht="14.65" customHeight="1" x14ac:dyDescent="0.15">
      <c r="A55" s="4" t="s">
        <v>82</v>
      </c>
      <c r="D55" s="21"/>
      <c r="E55" s="16"/>
      <c r="F55" s="16"/>
      <c r="G55" s="16"/>
      <c r="H55" s="16" t="s">
        <v>44</v>
      </c>
      <c r="I55" s="16"/>
      <c r="J55" s="16"/>
      <c r="K55" s="16"/>
      <c r="L55" s="15"/>
      <c r="M55" s="15"/>
      <c r="N55" s="15"/>
      <c r="O55" s="15"/>
      <c r="P55" s="22">
        <v>0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6">
        <v>0</v>
      </c>
      <c r="BI55" s="220"/>
      <c r="BJ55" s="220"/>
    </row>
    <row r="56" spans="1:62" ht="14.65" customHeight="1" x14ac:dyDescent="0.15">
      <c r="A56" s="4" t="s">
        <v>83</v>
      </c>
      <c r="D56" s="21"/>
      <c r="E56" s="16"/>
      <c r="F56" s="16"/>
      <c r="G56" s="16" t="s">
        <v>84</v>
      </c>
      <c r="H56" s="16"/>
      <c r="I56" s="16"/>
      <c r="J56" s="16"/>
      <c r="K56" s="16"/>
      <c r="L56" s="15"/>
      <c r="M56" s="15"/>
      <c r="N56" s="15"/>
      <c r="O56" s="15"/>
      <c r="P56" s="22">
        <v>0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6">
        <v>0</v>
      </c>
      <c r="BI56" s="220"/>
      <c r="BJ56" s="220"/>
    </row>
    <row r="57" spans="1:62" ht="14.65" customHeight="1" x14ac:dyDescent="0.15">
      <c r="A57" s="4" t="s">
        <v>85</v>
      </c>
      <c r="D57" s="21"/>
      <c r="E57" s="16"/>
      <c r="F57" s="16"/>
      <c r="G57" s="16" t="s">
        <v>86</v>
      </c>
      <c r="H57" s="16"/>
      <c r="I57" s="16"/>
      <c r="J57" s="16"/>
      <c r="K57" s="15"/>
      <c r="L57" s="15"/>
      <c r="M57" s="15"/>
      <c r="N57" s="15"/>
      <c r="O57" s="15"/>
      <c r="P57" s="22">
        <v>42622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6">
        <v>42621791</v>
      </c>
      <c r="BI57" s="220"/>
      <c r="BJ57" s="220"/>
    </row>
    <row r="58" spans="1:62" ht="14.65" customHeight="1" x14ac:dyDescent="0.15">
      <c r="A58" s="4" t="s">
        <v>87</v>
      </c>
      <c r="D58" s="21"/>
      <c r="E58" s="16"/>
      <c r="F58" s="16"/>
      <c r="G58" s="16" t="s">
        <v>88</v>
      </c>
      <c r="H58" s="16"/>
      <c r="I58" s="16"/>
      <c r="J58" s="16"/>
      <c r="K58" s="15"/>
      <c r="L58" s="15"/>
      <c r="M58" s="15"/>
      <c r="N58" s="15"/>
      <c r="O58" s="15"/>
      <c r="P58" s="22">
        <v>12251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6">
        <v>12251400</v>
      </c>
      <c r="BI58" s="220"/>
      <c r="BJ58" s="220"/>
    </row>
    <row r="59" spans="1:62" ht="14.65" customHeight="1" x14ac:dyDescent="0.15">
      <c r="A59" s="4" t="s">
        <v>89</v>
      </c>
      <c r="D59" s="21"/>
      <c r="E59" s="16"/>
      <c r="F59" s="16"/>
      <c r="G59" s="16" t="s">
        <v>90</v>
      </c>
      <c r="H59" s="16"/>
      <c r="I59" s="16"/>
      <c r="J59" s="16"/>
      <c r="K59" s="15"/>
      <c r="L59" s="15"/>
      <c r="M59" s="15"/>
      <c r="N59" s="15"/>
      <c r="O59" s="15"/>
      <c r="P59" s="22">
        <v>251424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6">
        <f>IF(COUNTIF(AD60:AD61,"-")=COUNTA(AD60:AD61),"-",SUM(AD60:AD61))</f>
        <v>251423961</v>
      </c>
      <c r="BI59" s="220"/>
      <c r="BJ59" s="220"/>
    </row>
    <row r="60" spans="1:62" ht="14.65" customHeight="1" x14ac:dyDescent="0.15">
      <c r="A60" s="4" t="s">
        <v>91</v>
      </c>
      <c r="D60" s="21"/>
      <c r="E60" s="16"/>
      <c r="F60" s="16"/>
      <c r="G60" s="16"/>
      <c r="H60" s="16" t="s">
        <v>92</v>
      </c>
      <c r="I60" s="16"/>
      <c r="J60" s="16"/>
      <c r="K60" s="15"/>
      <c r="L60" s="15"/>
      <c r="M60" s="15"/>
      <c r="N60" s="15"/>
      <c r="O60" s="15"/>
      <c r="P60" s="22">
        <v>0</v>
      </c>
      <c r="Q60" s="23"/>
      <c r="R60" s="35"/>
      <c r="S60" s="35"/>
      <c r="T60" s="35"/>
      <c r="U60" s="35"/>
      <c r="V60" s="35"/>
      <c r="W60" s="35"/>
      <c r="X60" s="35"/>
      <c r="Y60" s="35"/>
      <c r="Z60" s="18"/>
      <c r="AA60" s="36"/>
      <c r="AD60" s="6">
        <v>0</v>
      </c>
      <c r="BI60" s="220"/>
      <c r="BJ60" s="220"/>
    </row>
    <row r="61" spans="1:62" ht="14.65" customHeight="1" x14ac:dyDescent="0.15">
      <c r="A61" s="4" t="s">
        <v>93</v>
      </c>
      <c r="D61" s="21"/>
      <c r="E61" s="15"/>
      <c r="F61" s="16"/>
      <c r="G61" s="16"/>
      <c r="H61" s="16" t="s">
        <v>44</v>
      </c>
      <c r="I61" s="16"/>
      <c r="J61" s="16"/>
      <c r="K61" s="15"/>
      <c r="L61" s="15"/>
      <c r="M61" s="15"/>
      <c r="N61" s="15"/>
      <c r="O61" s="15"/>
      <c r="P61" s="22">
        <v>251424</v>
      </c>
      <c r="Q61" s="23"/>
      <c r="R61" s="35"/>
      <c r="S61" s="35"/>
      <c r="T61" s="35"/>
      <c r="U61" s="35"/>
      <c r="V61" s="35"/>
      <c r="W61" s="35"/>
      <c r="X61" s="35"/>
      <c r="Y61" s="35"/>
      <c r="Z61" s="18"/>
      <c r="AA61" s="36"/>
      <c r="AD61" s="6">
        <v>251423961</v>
      </c>
      <c r="BI61" s="220"/>
      <c r="BJ61" s="220"/>
    </row>
    <row r="62" spans="1:62" ht="14.65" customHeight="1" x14ac:dyDescent="0.15">
      <c r="A62" s="4" t="s">
        <v>94</v>
      </c>
      <c r="D62" s="21"/>
      <c r="E62" s="15"/>
      <c r="F62" s="16"/>
      <c r="G62" s="16" t="s">
        <v>44</v>
      </c>
      <c r="H62" s="16"/>
      <c r="I62" s="16"/>
      <c r="J62" s="16"/>
      <c r="K62" s="15"/>
      <c r="L62" s="15"/>
      <c r="M62" s="15"/>
      <c r="N62" s="15"/>
      <c r="O62" s="15"/>
      <c r="P62" s="22">
        <v>2410</v>
      </c>
      <c r="Q62" s="23"/>
      <c r="R62" s="35"/>
      <c r="S62" s="35"/>
      <c r="T62" s="35"/>
      <c r="U62" s="35"/>
      <c r="V62" s="35"/>
      <c r="W62" s="35"/>
      <c r="X62" s="35"/>
      <c r="Y62" s="35"/>
      <c r="Z62" s="18"/>
      <c r="AA62" s="36"/>
      <c r="AD62" s="6">
        <v>2410000</v>
      </c>
      <c r="BI62" s="220"/>
      <c r="BJ62" s="220"/>
    </row>
    <row r="63" spans="1:62" ht="14.65" customHeight="1" x14ac:dyDescent="0.15">
      <c r="A63" s="4" t="s">
        <v>95</v>
      </c>
      <c r="D63" s="21"/>
      <c r="E63" s="15"/>
      <c r="F63" s="16"/>
      <c r="G63" s="16" t="s">
        <v>96</v>
      </c>
      <c r="H63" s="16"/>
      <c r="I63" s="16"/>
      <c r="J63" s="16"/>
      <c r="K63" s="15"/>
      <c r="L63" s="15"/>
      <c r="M63" s="15"/>
      <c r="N63" s="15"/>
      <c r="O63" s="15"/>
      <c r="P63" s="22">
        <v>-4041</v>
      </c>
      <c r="Q63" s="23"/>
      <c r="R63" s="35"/>
      <c r="S63" s="35"/>
      <c r="T63" s="35"/>
      <c r="U63" s="35"/>
      <c r="V63" s="35"/>
      <c r="W63" s="35"/>
      <c r="X63" s="35"/>
      <c r="Y63" s="35"/>
      <c r="Z63" s="18"/>
      <c r="AA63" s="36"/>
      <c r="AD63" s="6">
        <v>-4040895</v>
      </c>
      <c r="BI63" s="220"/>
      <c r="BJ63" s="220"/>
    </row>
    <row r="64" spans="1:62" ht="14.65" customHeight="1" x14ac:dyDescent="0.15">
      <c r="A64" s="4" t="s">
        <v>97</v>
      </c>
      <c r="D64" s="21"/>
      <c r="E64" s="15" t="s">
        <v>98</v>
      </c>
      <c r="F64" s="16"/>
      <c r="G64" s="17"/>
      <c r="H64" s="17"/>
      <c r="I64" s="17"/>
      <c r="J64" s="15"/>
      <c r="K64" s="15"/>
      <c r="L64" s="15"/>
      <c r="M64" s="15"/>
      <c r="N64" s="15"/>
      <c r="O64" s="15"/>
      <c r="P64" s="22">
        <v>1338066</v>
      </c>
      <c r="Q64" s="23" t="s">
        <v>357</v>
      </c>
      <c r="R64" s="35"/>
      <c r="S64" s="35"/>
      <c r="T64" s="35"/>
      <c r="U64" s="35"/>
      <c r="V64" s="35"/>
      <c r="W64" s="35"/>
      <c r="X64" s="35"/>
      <c r="Y64" s="35"/>
      <c r="Z64" s="18"/>
      <c r="AA64" s="36"/>
      <c r="AD64" s="6">
        <f>IF(COUNTIF(AD65:AD73,"-")=COUNTA(AD65:AD73),"-",SUM(AD65:AD68,AD71:AD73))</f>
        <v>1338066410</v>
      </c>
      <c r="BI64" s="220"/>
      <c r="BJ64" s="220"/>
    </row>
    <row r="65" spans="1:62" ht="14.65" customHeight="1" x14ac:dyDescent="0.15">
      <c r="A65" s="4" t="s">
        <v>99</v>
      </c>
      <c r="D65" s="21"/>
      <c r="E65" s="15"/>
      <c r="F65" s="16" t="s">
        <v>100</v>
      </c>
      <c r="G65" s="17"/>
      <c r="H65" s="17"/>
      <c r="I65" s="17"/>
      <c r="J65" s="15"/>
      <c r="K65" s="15"/>
      <c r="L65" s="15"/>
      <c r="M65" s="15"/>
      <c r="N65" s="15"/>
      <c r="O65" s="15"/>
      <c r="P65" s="22">
        <v>524720</v>
      </c>
      <c r="Q65" s="23"/>
      <c r="R65" s="35"/>
      <c r="S65" s="35"/>
      <c r="T65" s="35"/>
      <c r="U65" s="35"/>
      <c r="V65" s="35"/>
      <c r="W65" s="35"/>
      <c r="X65" s="35"/>
      <c r="Y65" s="35"/>
      <c r="Z65" s="18"/>
      <c r="AA65" s="36"/>
      <c r="AD65" s="6">
        <v>524720240</v>
      </c>
      <c r="BI65" s="220"/>
      <c r="BJ65" s="220"/>
    </row>
    <row r="66" spans="1:62" ht="14.65" customHeight="1" x14ac:dyDescent="0.15">
      <c r="A66" s="4" t="s">
        <v>101</v>
      </c>
      <c r="D66" s="21"/>
      <c r="E66" s="15"/>
      <c r="F66" s="16" t="s">
        <v>102</v>
      </c>
      <c r="G66" s="16"/>
      <c r="H66" s="25"/>
      <c r="I66" s="16"/>
      <c r="J66" s="16"/>
      <c r="K66" s="15"/>
      <c r="L66" s="15"/>
      <c r="M66" s="15"/>
      <c r="N66" s="15"/>
      <c r="O66" s="15"/>
      <c r="P66" s="22">
        <v>31137</v>
      </c>
      <c r="Q66" s="23"/>
      <c r="R66" s="35"/>
      <c r="S66" s="35"/>
      <c r="T66" s="35"/>
      <c r="U66" s="35"/>
      <c r="V66" s="35"/>
      <c r="W66" s="35"/>
      <c r="X66" s="35"/>
      <c r="Y66" s="35"/>
      <c r="Z66" s="18"/>
      <c r="AA66" s="36"/>
      <c r="AD66" s="6">
        <v>31136738</v>
      </c>
      <c r="BI66" s="220"/>
      <c r="BJ66" s="220"/>
    </row>
    <row r="67" spans="1:62" ht="14.65" customHeight="1" x14ac:dyDescent="0.15">
      <c r="A67" s="4">
        <v>1500000</v>
      </c>
      <c r="D67" s="21"/>
      <c r="E67" s="15"/>
      <c r="F67" s="16" t="s">
        <v>103</v>
      </c>
      <c r="G67" s="16"/>
      <c r="H67" s="16"/>
      <c r="I67" s="16"/>
      <c r="J67" s="16"/>
      <c r="K67" s="15"/>
      <c r="L67" s="15"/>
      <c r="M67" s="15"/>
      <c r="N67" s="15"/>
      <c r="O67" s="15"/>
      <c r="P67" s="22">
        <v>1795</v>
      </c>
      <c r="Q67" s="23"/>
      <c r="R67" s="35"/>
      <c r="S67" s="35"/>
      <c r="T67" s="35"/>
      <c r="U67" s="35"/>
      <c r="V67" s="35"/>
      <c r="W67" s="35"/>
      <c r="X67" s="35"/>
      <c r="Y67" s="35"/>
      <c r="Z67" s="18"/>
      <c r="AA67" s="36"/>
      <c r="AD67" s="6">
        <v>1795200</v>
      </c>
      <c r="BI67" s="220"/>
      <c r="BJ67" s="220"/>
    </row>
    <row r="68" spans="1:62" ht="14.65" customHeight="1" x14ac:dyDescent="0.15">
      <c r="A68" s="4" t="s">
        <v>104</v>
      </c>
      <c r="D68" s="21"/>
      <c r="E68" s="16"/>
      <c r="F68" s="16" t="s">
        <v>90</v>
      </c>
      <c r="G68" s="16"/>
      <c r="H68" s="25"/>
      <c r="I68" s="16"/>
      <c r="J68" s="16"/>
      <c r="K68" s="15"/>
      <c r="L68" s="15"/>
      <c r="M68" s="15"/>
      <c r="N68" s="15"/>
      <c r="O68" s="15"/>
      <c r="P68" s="22">
        <v>767179</v>
      </c>
      <c r="Q68" s="23"/>
      <c r="R68" s="35"/>
      <c r="S68" s="35"/>
      <c r="T68" s="35"/>
      <c r="U68" s="35"/>
      <c r="V68" s="35"/>
      <c r="W68" s="35"/>
      <c r="X68" s="35"/>
      <c r="Y68" s="35"/>
      <c r="Z68" s="18"/>
      <c r="AA68" s="36"/>
      <c r="AD68" s="6">
        <f>IF(COUNTIF(AD69:AD70,"-")=COUNTA(AD69:AD70),"-",SUM(AD69:AD70))</f>
        <v>767178582</v>
      </c>
      <c r="BI68" s="220"/>
      <c r="BJ68" s="220"/>
    </row>
    <row r="69" spans="1:62" ht="14.65" customHeight="1" x14ac:dyDescent="0.15">
      <c r="A69" s="4" t="s">
        <v>105</v>
      </c>
      <c r="D69" s="21"/>
      <c r="E69" s="16"/>
      <c r="F69" s="16"/>
      <c r="G69" s="16" t="s">
        <v>106</v>
      </c>
      <c r="H69" s="16"/>
      <c r="I69" s="16"/>
      <c r="J69" s="16"/>
      <c r="K69" s="15"/>
      <c r="L69" s="15"/>
      <c r="M69" s="15"/>
      <c r="N69" s="15"/>
      <c r="O69" s="15"/>
      <c r="P69" s="22">
        <v>713634</v>
      </c>
      <c r="Q69" s="23"/>
      <c r="R69" s="35"/>
      <c r="S69" s="35"/>
      <c r="T69" s="35"/>
      <c r="U69" s="35"/>
      <c r="V69" s="35"/>
      <c r="W69" s="35"/>
      <c r="X69" s="35"/>
      <c r="Y69" s="35"/>
      <c r="Z69" s="18"/>
      <c r="AA69" s="36"/>
      <c r="AD69" s="6">
        <v>713633862</v>
      </c>
      <c r="BI69" s="220"/>
      <c r="BJ69" s="220"/>
    </row>
    <row r="70" spans="1:62" ht="14.65" customHeight="1" x14ac:dyDescent="0.15">
      <c r="A70" s="4" t="s">
        <v>107</v>
      </c>
      <c r="D70" s="21"/>
      <c r="E70" s="16"/>
      <c r="F70" s="16"/>
      <c r="G70" s="16" t="s">
        <v>92</v>
      </c>
      <c r="H70" s="16"/>
      <c r="I70" s="16"/>
      <c r="J70" s="16"/>
      <c r="K70" s="15"/>
      <c r="L70" s="15"/>
      <c r="M70" s="15"/>
      <c r="N70" s="15"/>
      <c r="O70" s="15"/>
      <c r="P70" s="22">
        <v>53545</v>
      </c>
      <c r="Q70" s="23"/>
      <c r="R70" s="35"/>
      <c r="S70" s="35"/>
      <c r="T70" s="35"/>
      <c r="U70" s="35"/>
      <c r="V70" s="35"/>
      <c r="W70" s="35"/>
      <c r="X70" s="35"/>
      <c r="Y70" s="35"/>
      <c r="Z70" s="18"/>
      <c r="AA70" s="36"/>
      <c r="AD70" s="6">
        <v>53544720</v>
      </c>
      <c r="BI70" s="220"/>
      <c r="BJ70" s="220"/>
    </row>
    <row r="71" spans="1:62" ht="14.65" customHeight="1" x14ac:dyDescent="0.15">
      <c r="A71" s="4" t="s">
        <v>108</v>
      </c>
      <c r="D71" s="21"/>
      <c r="E71" s="16"/>
      <c r="F71" s="16" t="s">
        <v>109</v>
      </c>
      <c r="G71" s="16"/>
      <c r="H71" s="16"/>
      <c r="I71" s="16"/>
      <c r="J71" s="16"/>
      <c r="K71" s="15"/>
      <c r="L71" s="15"/>
      <c r="M71" s="15"/>
      <c r="N71" s="15"/>
      <c r="O71" s="15"/>
      <c r="P71" s="22">
        <v>15447</v>
      </c>
      <c r="Q71" s="23"/>
      <c r="R71" s="35"/>
      <c r="S71" s="35"/>
      <c r="T71" s="35"/>
      <c r="U71" s="35"/>
      <c r="V71" s="35"/>
      <c r="W71" s="35"/>
      <c r="X71" s="35"/>
      <c r="Y71" s="35"/>
      <c r="Z71" s="18"/>
      <c r="AA71" s="36"/>
      <c r="AD71" s="6">
        <v>15446679</v>
      </c>
      <c r="BI71" s="220"/>
      <c r="BJ71" s="220"/>
    </row>
    <row r="72" spans="1:62" ht="14.65" customHeight="1" x14ac:dyDescent="0.15">
      <c r="A72" s="4" t="s">
        <v>110</v>
      </c>
      <c r="D72" s="21"/>
      <c r="E72" s="16"/>
      <c r="F72" s="16" t="s">
        <v>44</v>
      </c>
      <c r="G72" s="16"/>
      <c r="H72" s="25"/>
      <c r="I72" s="16"/>
      <c r="J72" s="16"/>
      <c r="K72" s="15"/>
      <c r="L72" s="15"/>
      <c r="M72" s="15"/>
      <c r="N72" s="15"/>
      <c r="O72" s="15"/>
      <c r="P72" s="22">
        <v>0</v>
      </c>
      <c r="Q72" s="23"/>
      <c r="R72" s="35"/>
      <c r="S72" s="35"/>
      <c r="T72" s="35"/>
      <c r="U72" s="35"/>
      <c r="V72" s="35"/>
      <c r="W72" s="35"/>
      <c r="X72" s="35"/>
      <c r="Y72" s="35"/>
      <c r="Z72" s="18"/>
      <c r="AA72" s="36"/>
      <c r="AD72" s="6">
        <v>0</v>
      </c>
      <c r="BI72" s="220"/>
      <c r="BJ72" s="220"/>
    </row>
    <row r="73" spans="1:62" ht="14.65" customHeight="1" x14ac:dyDescent="0.15">
      <c r="A73" s="4" t="s">
        <v>111</v>
      </c>
      <c r="D73" s="21"/>
      <c r="E73" s="16"/>
      <c r="F73" s="35" t="s">
        <v>96</v>
      </c>
      <c r="G73" s="16"/>
      <c r="H73" s="16"/>
      <c r="I73" s="16"/>
      <c r="J73" s="16"/>
      <c r="K73" s="15"/>
      <c r="L73" s="15"/>
      <c r="M73" s="15"/>
      <c r="N73" s="15"/>
      <c r="O73" s="15"/>
      <c r="P73" s="22">
        <v>-2211</v>
      </c>
      <c r="Q73" s="23"/>
      <c r="R73" s="225"/>
      <c r="S73" s="226"/>
      <c r="T73" s="226"/>
      <c r="U73" s="226"/>
      <c r="V73" s="226"/>
      <c r="W73" s="226"/>
      <c r="X73" s="226"/>
      <c r="Y73" s="227"/>
      <c r="Z73" s="37"/>
      <c r="AA73" s="38"/>
      <c r="AD73" s="6">
        <v>-2211029</v>
      </c>
      <c r="BI73" s="220"/>
      <c r="BJ73" s="220"/>
    </row>
    <row r="74" spans="1:62" ht="16.5" customHeight="1" thickBot="1" x14ac:dyDescent="0.2">
      <c r="A74" s="4">
        <v>1565000</v>
      </c>
      <c r="B74" s="4" t="s">
        <v>142</v>
      </c>
      <c r="D74" s="21"/>
      <c r="E74" s="16" t="s">
        <v>112</v>
      </c>
      <c r="F74" s="16"/>
      <c r="G74" s="16"/>
      <c r="H74" s="16"/>
      <c r="I74" s="16"/>
      <c r="J74" s="16"/>
      <c r="K74" s="15"/>
      <c r="L74" s="15"/>
      <c r="M74" s="15"/>
      <c r="N74" s="15"/>
      <c r="O74" s="15"/>
      <c r="P74" s="22">
        <v>0</v>
      </c>
      <c r="Q74" s="23"/>
      <c r="R74" s="228" t="s">
        <v>143</v>
      </c>
      <c r="S74" s="229"/>
      <c r="T74" s="229"/>
      <c r="U74" s="229"/>
      <c r="V74" s="229"/>
      <c r="W74" s="229"/>
      <c r="X74" s="229"/>
      <c r="Y74" s="230"/>
      <c r="Z74" s="39">
        <v>19747965</v>
      </c>
      <c r="AA74" s="40"/>
      <c r="AD74" s="6">
        <v>0</v>
      </c>
      <c r="AE74" s="6" t="e">
        <f>IF(AND(AE23="-",AE24="-",#REF!="-"),"-",SUM(AE23,AE24,#REF!))</f>
        <v>#REF!</v>
      </c>
      <c r="BI74" s="220"/>
      <c r="BJ74" s="220"/>
    </row>
    <row r="75" spans="1:62" ht="14.65" customHeight="1" thickBot="1" x14ac:dyDescent="0.2">
      <c r="A75" s="4" t="s">
        <v>1</v>
      </c>
      <c r="B75" s="4" t="s">
        <v>113</v>
      </c>
      <c r="D75" s="231" t="s">
        <v>2</v>
      </c>
      <c r="E75" s="232"/>
      <c r="F75" s="232"/>
      <c r="G75" s="232"/>
      <c r="H75" s="232"/>
      <c r="I75" s="232"/>
      <c r="J75" s="232"/>
      <c r="K75" s="232"/>
      <c r="L75" s="232"/>
      <c r="M75" s="232"/>
      <c r="N75" s="232"/>
      <c r="O75" s="233"/>
      <c r="P75" s="41">
        <v>29752559</v>
      </c>
      <c r="Q75" s="42" t="s">
        <v>357</v>
      </c>
      <c r="R75" s="234" t="s">
        <v>342</v>
      </c>
      <c r="S75" s="235"/>
      <c r="T75" s="235"/>
      <c r="U75" s="235"/>
      <c r="V75" s="235"/>
      <c r="W75" s="235"/>
      <c r="X75" s="235"/>
      <c r="Y75" s="236"/>
      <c r="Z75" s="41">
        <v>29752559</v>
      </c>
      <c r="AA75" s="43"/>
      <c r="AD75" s="6">
        <f>IF(AND(AD6="-",AD64="-",AD74="-"),"-",SUM(AD6,AD64,AD74))</f>
        <v>29752558617</v>
      </c>
      <c r="AE75" s="6" t="e">
        <f>IF(AND(AE21="-",AE74="-"),"-",SUM(AE21,AE74))</f>
        <v>#REF!</v>
      </c>
      <c r="BI75" s="220"/>
      <c r="BJ75" s="220"/>
    </row>
    <row r="76" spans="1:62" ht="9.75" customHeight="1" x14ac:dyDescent="0.15"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Z76" s="15"/>
      <c r="AA76" s="15"/>
    </row>
    <row r="77" spans="1:62" ht="14.65" customHeight="1" x14ac:dyDescent="0.15">
      <c r="D77" s="45"/>
      <c r="E77" s="46" t="s">
        <v>343</v>
      </c>
      <c r="F77" s="45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Z77" s="44"/>
      <c r="AA77" s="44"/>
    </row>
  </sheetData>
  <mergeCells count="12">
    <mergeCell ref="D1:AA1"/>
    <mergeCell ref="D2:AA2"/>
    <mergeCell ref="D4:O4"/>
    <mergeCell ref="P4:Q4"/>
    <mergeCell ref="R4:Y4"/>
    <mergeCell ref="Z4:AA4"/>
    <mergeCell ref="R21:Y21"/>
    <mergeCell ref="R27:Y27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  <pageSetup paperSize="9" scale="6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I42"/>
  <sheetViews>
    <sheetView topLeftCell="B1" zoomScale="85" zoomScaleNormal="85" zoomScaleSheetLayoutView="100" workbookViewId="0">
      <selection activeCell="B1" sqref="B1"/>
    </sheetView>
  </sheetViews>
  <sheetFormatPr defaultColWidth="9" defaultRowHeight="13.5" x14ac:dyDescent="0.15"/>
  <cols>
    <col min="1" max="1" width="0" style="48" hidden="1" customWidth="1"/>
    <col min="2" max="2" width="0.625" style="3" customWidth="1"/>
    <col min="3" max="3" width="1.25" style="78" customWidth="1"/>
    <col min="4" max="12" width="2.125" style="78" customWidth="1"/>
    <col min="13" max="13" width="18.375" style="78" customWidth="1"/>
    <col min="14" max="14" width="21.625" style="78" bestFit="1" customWidth="1"/>
    <col min="15" max="15" width="2.5" style="78" customWidth="1"/>
    <col min="16" max="16" width="0.625" style="78" customWidth="1"/>
    <col min="17" max="17" width="9" style="3"/>
    <col min="18" max="18" width="0" style="3" hidden="1" customWidth="1"/>
    <col min="19" max="16384" width="9" style="3"/>
  </cols>
  <sheetData>
    <row r="1" spans="1:61" ht="24" x14ac:dyDescent="0.2">
      <c r="C1" s="242" t="s">
        <v>354</v>
      </c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49"/>
    </row>
    <row r="2" spans="1:61" ht="17.25" x14ac:dyDescent="0.2">
      <c r="C2" s="243" t="s">
        <v>355</v>
      </c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49"/>
    </row>
    <row r="3" spans="1:61" ht="17.25" x14ac:dyDescent="0.2">
      <c r="C3" s="243" t="s">
        <v>356</v>
      </c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  <c r="P3" s="49"/>
    </row>
    <row r="4" spans="1:61" ht="18" thickBot="1" x14ac:dyDescent="0.25">
      <c r="C4" s="50"/>
      <c r="D4" s="49"/>
      <c r="E4" s="49"/>
      <c r="F4" s="49"/>
      <c r="G4" s="49"/>
      <c r="H4" s="49"/>
      <c r="I4" s="49"/>
      <c r="J4" s="49"/>
      <c r="K4" s="49"/>
      <c r="L4" s="49"/>
      <c r="M4" s="51"/>
      <c r="N4" s="49"/>
      <c r="O4" s="51" t="s">
        <v>353</v>
      </c>
      <c r="P4" s="49"/>
    </row>
    <row r="5" spans="1:61" ht="18" thickBot="1" x14ac:dyDescent="0.25">
      <c r="A5" s="48" t="s">
        <v>330</v>
      </c>
      <c r="C5" s="244" t="s">
        <v>0</v>
      </c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6" t="s">
        <v>332</v>
      </c>
      <c r="O5" s="247"/>
      <c r="P5" s="49"/>
    </row>
    <row r="6" spans="1:61" x14ac:dyDescent="0.15">
      <c r="A6" s="48" t="s">
        <v>151</v>
      </c>
      <c r="C6" s="52"/>
      <c r="D6" s="53" t="s">
        <v>152</v>
      </c>
      <c r="E6" s="53"/>
      <c r="F6" s="54"/>
      <c r="G6" s="53"/>
      <c r="H6" s="53"/>
      <c r="I6" s="53"/>
      <c r="J6" s="53"/>
      <c r="K6" s="54"/>
      <c r="L6" s="54"/>
      <c r="M6" s="54"/>
      <c r="N6" s="55">
        <v>7364986</v>
      </c>
      <c r="O6" s="56"/>
      <c r="P6" s="57"/>
      <c r="R6" s="3">
        <f>IF(AND(R7="-",R22="-"),"-",SUM(R7,R22))</f>
        <v>7364986405</v>
      </c>
      <c r="BI6" s="214"/>
    </row>
    <row r="7" spans="1:61" x14ac:dyDescent="0.15">
      <c r="A7" s="48" t="s">
        <v>153</v>
      </c>
      <c r="C7" s="52"/>
      <c r="D7" s="53"/>
      <c r="E7" s="53" t="s">
        <v>154</v>
      </c>
      <c r="F7" s="53"/>
      <c r="G7" s="53"/>
      <c r="H7" s="53"/>
      <c r="I7" s="53"/>
      <c r="J7" s="53"/>
      <c r="K7" s="54"/>
      <c r="L7" s="54"/>
      <c r="M7" s="54"/>
      <c r="N7" s="55">
        <v>4298302</v>
      </c>
      <c r="O7" s="58"/>
      <c r="P7" s="57"/>
      <c r="R7" s="3">
        <f>IF(COUNTIF(R8:R21,"-")=COUNTA(R8:R21),"-",SUM(R8,R13,R18))</f>
        <v>4298302152</v>
      </c>
      <c r="BI7" s="214"/>
    </row>
    <row r="8" spans="1:61" x14ac:dyDescent="0.15">
      <c r="A8" s="48" t="s">
        <v>155</v>
      </c>
      <c r="C8" s="52"/>
      <c r="D8" s="53"/>
      <c r="E8" s="53"/>
      <c r="F8" s="53" t="s">
        <v>156</v>
      </c>
      <c r="G8" s="53"/>
      <c r="H8" s="53"/>
      <c r="I8" s="53"/>
      <c r="J8" s="53"/>
      <c r="K8" s="54"/>
      <c r="L8" s="54"/>
      <c r="M8" s="54"/>
      <c r="N8" s="55">
        <v>1137181</v>
      </c>
      <c r="O8" s="58"/>
      <c r="P8" s="57"/>
      <c r="R8" s="3">
        <f>IF(COUNTIF(R9:R12,"-")=COUNTA(R9:R12),"-",SUM(R9:R12))</f>
        <v>1137181394</v>
      </c>
      <c r="BI8" s="214"/>
    </row>
    <row r="9" spans="1:61" x14ac:dyDescent="0.15">
      <c r="A9" s="48" t="s">
        <v>157</v>
      </c>
      <c r="C9" s="52"/>
      <c r="D9" s="53"/>
      <c r="E9" s="53"/>
      <c r="F9" s="53"/>
      <c r="G9" s="53" t="s">
        <v>158</v>
      </c>
      <c r="H9" s="53"/>
      <c r="I9" s="53"/>
      <c r="J9" s="53"/>
      <c r="K9" s="54"/>
      <c r="L9" s="54"/>
      <c r="M9" s="54"/>
      <c r="N9" s="55">
        <v>895796</v>
      </c>
      <c r="O9" s="58"/>
      <c r="P9" s="57"/>
      <c r="R9" s="3">
        <v>895795509</v>
      </c>
      <c r="BI9" s="214"/>
    </row>
    <row r="10" spans="1:61" x14ac:dyDescent="0.15">
      <c r="A10" s="48" t="s">
        <v>159</v>
      </c>
      <c r="C10" s="52"/>
      <c r="D10" s="53"/>
      <c r="E10" s="53"/>
      <c r="F10" s="53"/>
      <c r="G10" s="53" t="s">
        <v>160</v>
      </c>
      <c r="H10" s="53"/>
      <c r="I10" s="53"/>
      <c r="J10" s="53"/>
      <c r="K10" s="54"/>
      <c r="L10" s="54"/>
      <c r="M10" s="54"/>
      <c r="N10" s="55">
        <v>75912</v>
      </c>
      <c r="O10" s="58"/>
      <c r="P10" s="57"/>
      <c r="R10" s="3">
        <v>75912259</v>
      </c>
      <c r="BI10" s="214"/>
    </row>
    <row r="11" spans="1:61" x14ac:dyDescent="0.15">
      <c r="A11" s="48" t="s">
        <v>161</v>
      </c>
      <c r="C11" s="52"/>
      <c r="D11" s="53"/>
      <c r="E11" s="53"/>
      <c r="F11" s="53"/>
      <c r="G11" s="53" t="s">
        <v>162</v>
      </c>
      <c r="H11" s="53"/>
      <c r="I11" s="53"/>
      <c r="J11" s="53"/>
      <c r="K11" s="54"/>
      <c r="L11" s="54"/>
      <c r="M11" s="54"/>
      <c r="N11" s="55">
        <v>63973</v>
      </c>
      <c r="O11" s="58"/>
      <c r="P11" s="57"/>
      <c r="R11" s="3">
        <v>63973437</v>
      </c>
      <c r="BI11" s="214"/>
    </row>
    <row r="12" spans="1:61" x14ac:dyDescent="0.15">
      <c r="A12" s="48" t="s">
        <v>163</v>
      </c>
      <c r="C12" s="52"/>
      <c r="D12" s="53"/>
      <c r="E12" s="53"/>
      <c r="F12" s="53"/>
      <c r="G12" s="53" t="s">
        <v>44</v>
      </c>
      <c r="H12" s="53"/>
      <c r="I12" s="53"/>
      <c r="J12" s="53"/>
      <c r="K12" s="54"/>
      <c r="L12" s="54"/>
      <c r="M12" s="54"/>
      <c r="N12" s="55">
        <v>101500</v>
      </c>
      <c r="O12" s="58"/>
      <c r="P12" s="57"/>
      <c r="R12" s="3">
        <v>101500189</v>
      </c>
      <c r="BI12" s="214"/>
    </row>
    <row r="13" spans="1:61" x14ac:dyDescent="0.15">
      <c r="A13" s="48" t="s">
        <v>164</v>
      </c>
      <c r="C13" s="52"/>
      <c r="D13" s="53"/>
      <c r="E13" s="53"/>
      <c r="F13" s="53" t="s">
        <v>165</v>
      </c>
      <c r="G13" s="53"/>
      <c r="H13" s="53"/>
      <c r="I13" s="53"/>
      <c r="J13" s="53"/>
      <c r="K13" s="54"/>
      <c r="L13" s="54"/>
      <c r="M13" s="54"/>
      <c r="N13" s="55">
        <v>3053210</v>
      </c>
      <c r="O13" s="58"/>
      <c r="P13" s="57"/>
      <c r="R13" s="3">
        <f>IF(COUNTIF(R14:R17,"-")=COUNTA(R14:R17),"-",SUM(R14:R17))</f>
        <v>3053210101</v>
      </c>
      <c r="BI13" s="214"/>
    </row>
    <row r="14" spans="1:61" x14ac:dyDescent="0.15">
      <c r="A14" s="48" t="s">
        <v>166</v>
      </c>
      <c r="C14" s="52"/>
      <c r="D14" s="53"/>
      <c r="E14" s="53"/>
      <c r="F14" s="53"/>
      <c r="G14" s="53" t="s">
        <v>167</v>
      </c>
      <c r="H14" s="53"/>
      <c r="I14" s="53"/>
      <c r="J14" s="53"/>
      <c r="K14" s="54"/>
      <c r="L14" s="54"/>
      <c r="M14" s="54"/>
      <c r="N14" s="55">
        <v>1592788</v>
      </c>
      <c r="O14" s="58"/>
      <c r="P14" s="57"/>
      <c r="R14" s="3">
        <v>1592787731</v>
      </c>
      <c r="BI14" s="214"/>
    </row>
    <row r="15" spans="1:61" x14ac:dyDescent="0.15">
      <c r="A15" s="48" t="s">
        <v>168</v>
      </c>
      <c r="C15" s="52"/>
      <c r="D15" s="53"/>
      <c r="E15" s="53"/>
      <c r="F15" s="53"/>
      <c r="G15" s="53" t="s">
        <v>169</v>
      </c>
      <c r="H15" s="53"/>
      <c r="I15" s="53"/>
      <c r="J15" s="53"/>
      <c r="K15" s="54"/>
      <c r="L15" s="54"/>
      <c r="M15" s="54"/>
      <c r="N15" s="55">
        <v>162756</v>
      </c>
      <c r="O15" s="58"/>
      <c r="P15" s="57"/>
      <c r="R15" s="3">
        <v>162756082</v>
      </c>
      <c r="BI15" s="214"/>
    </row>
    <row r="16" spans="1:61" x14ac:dyDescent="0.15">
      <c r="A16" s="48" t="s">
        <v>170</v>
      </c>
      <c r="C16" s="52"/>
      <c r="D16" s="53"/>
      <c r="E16" s="53"/>
      <c r="F16" s="53"/>
      <c r="G16" s="53" t="s">
        <v>171</v>
      </c>
      <c r="H16" s="53"/>
      <c r="I16" s="53"/>
      <c r="J16" s="53"/>
      <c r="K16" s="54"/>
      <c r="L16" s="54"/>
      <c r="M16" s="54"/>
      <c r="N16" s="55">
        <v>1297666</v>
      </c>
      <c r="O16" s="58"/>
      <c r="P16" s="57"/>
      <c r="R16" s="3">
        <v>1297666288</v>
      </c>
      <c r="BI16" s="214"/>
    </row>
    <row r="17" spans="1:61" x14ac:dyDescent="0.15">
      <c r="A17" s="48" t="s">
        <v>172</v>
      </c>
      <c r="C17" s="52"/>
      <c r="D17" s="53"/>
      <c r="E17" s="53"/>
      <c r="F17" s="53"/>
      <c r="G17" s="53" t="s">
        <v>44</v>
      </c>
      <c r="H17" s="53"/>
      <c r="I17" s="53"/>
      <c r="J17" s="53"/>
      <c r="K17" s="54"/>
      <c r="L17" s="54"/>
      <c r="M17" s="54"/>
      <c r="N17" s="55">
        <v>0</v>
      </c>
      <c r="O17" s="58"/>
      <c r="P17" s="57"/>
      <c r="R17" s="3">
        <v>0</v>
      </c>
      <c r="BI17" s="214"/>
    </row>
    <row r="18" spans="1:61" x14ac:dyDescent="0.15">
      <c r="A18" s="48" t="s">
        <v>173</v>
      </c>
      <c r="C18" s="52"/>
      <c r="D18" s="53"/>
      <c r="E18" s="53"/>
      <c r="F18" s="53" t="s">
        <v>174</v>
      </c>
      <c r="G18" s="53"/>
      <c r="H18" s="53"/>
      <c r="I18" s="53"/>
      <c r="J18" s="53"/>
      <c r="K18" s="54"/>
      <c r="L18" s="54"/>
      <c r="M18" s="54"/>
      <c r="N18" s="55">
        <v>107911</v>
      </c>
      <c r="O18" s="58"/>
      <c r="P18" s="57"/>
      <c r="R18" s="3">
        <f>IF(COUNTIF(R19:R21,"-")=COUNTA(R19:R21),"-",SUM(R19:R21))</f>
        <v>107910657</v>
      </c>
      <c r="BI18" s="214"/>
    </row>
    <row r="19" spans="1:61" x14ac:dyDescent="0.15">
      <c r="A19" s="48" t="s">
        <v>175</v>
      </c>
      <c r="C19" s="52"/>
      <c r="D19" s="53"/>
      <c r="E19" s="53"/>
      <c r="F19" s="54"/>
      <c r="G19" s="54" t="s">
        <v>176</v>
      </c>
      <c r="H19" s="54"/>
      <c r="I19" s="53"/>
      <c r="J19" s="53"/>
      <c r="K19" s="54"/>
      <c r="L19" s="54"/>
      <c r="M19" s="54"/>
      <c r="N19" s="55">
        <v>57574</v>
      </c>
      <c r="O19" s="58"/>
      <c r="P19" s="57"/>
      <c r="R19" s="3">
        <v>57573772</v>
      </c>
      <c r="BI19" s="214"/>
    </row>
    <row r="20" spans="1:61" x14ac:dyDescent="0.15">
      <c r="A20" s="48" t="s">
        <v>177</v>
      </c>
      <c r="C20" s="52"/>
      <c r="D20" s="53"/>
      <c r="E20" s="53"/>
      <c r="F20" s="54"/>
      <c r="G20" s="53" t="s">
        <v>178</v>
      </c>
      <c r="H20" s="53"/>
      <c r="I20" s="53"/>
      <c r="J20" s="53"/>
      <c r="K20" s="54"/>
      <c r="L20" s="54"/>
      <c r="M20" s="54"/>
      <c r="N20" s="55">
        <v>3593</v>
      </c>
      <c r="O20" s="58"/>
      <c r="P20" s="57"/>
      <c r="R20" s="3">
        <v>3593044</v>
      </c>
      <c r="BI20" s="214"/>
    </row>
    <row r="21" spans="1:61" x14ac:dyDescent="0.15">
      <c r="A21" s="48" t="s">
        <v>179</v>
      </c>
      <c r="C21" s="52"/>
      <c r="D21" s="53"/>
      <c r="E21" s="53"/>
      <c r="F21" s="54"/>
      <c r="G21" s="53" t="s">
        <v>44</v>
      </c>
      <c r="H21" s="53"/>
      <c r="I21" s="53"/>
      <c r="J21" s="53"/>
      <c r="K21" s="54"/>
      <c r="L21" s="54"/>
      <c r="M21" s="54"/>
      <c r="N21" s="55">
        <v>46744</v>
      </c>
      <c r="O21" s="58"/>
      <c r="P21" s="57"/>
      <c r="R21" s="3">
        <v>46743841</v>
      </c>
      <c r="BI21" s="214"/>
    </row>
    <row r="22" spans="1:61" x14ac:dyDescent="0.15">
      <c r="A22" s="48" t="s">
        <v>180</v>
      </c>
      <c r="C22" s="52"/>
      <c r="D22" s="53"/>
      <c r="E22" s="54" t="s">
        <v>181</v>
      </c>
      <c r="F22" s="54"/>
      <c r="G22" s="53"/>
      <c r="H22" s="53"/>
      <c r="I22" s="53"/>
      <c r="J22" s="53"/>
      <c r="K22" s="54"/>
      <c r="L22" s="54"/>
      <c r="M22" s="54"/>
      <c r="N22" s="55">
        <v>3066684</v>
      </c>
      <c r="O22" s="58"/>
      <c r="P22" s="57"/>
      <c r="R22" s="3">
        <f>IF(COUNTIF(R23:R26,"-")=COUNTA(R23:R26),"-",SUM(R23:R26))</f>
        <v>3066684253</v>
      </c>
      <c r="BI22" s="214"/>
    </row>
    <row r="23" spans="1:61" x14ac:dyDescent="0.15">
      <c r="A23" s="48" t="s">
        <v>182</v>
      </c>
      <c r="C23" s="52"/>
      <c r="D23" s="53"/>
      <c r="E23" s="53"/>
      <c r="F23" s="53" t="s">
        <v>183</v>
      </c>
      <c r="G23" s="53"/>
      <c r="H23" s="53"/>
      <c r="I23" s="53"/>
      <c r="J23" s="53"/>
      <c r="K23" s="54"/>
      <c r="L23" s="54"/>
      <c r="M23" s="54"/>
      <c r="N23" s="55">
        <v>2562607</v>
      </c>
      <c r="O23" s="58"/>
      <c r="P23" s="57"/>
      <c r="R23" s="3">
        <v>2562606868</v>
      </c>
      <c r="BI23" s="214"/>
    </row>
    <row r="24" spans="1:61" x14ac:dyDescent="0.15">
      <c r="A24" s="48" t="s">
        <v>184</v>
      </c>
      <c r="C24" s="52"/>
      <c r="D24" s="53"/>
      <c r="E24" s="53"/>
      <c r="F24" s="53" t="s">
        <v>185</v>
      </c>
      <c r="G24" s="53"/>
      <c r="H24" s="53"/>
      <c r="I24" s="53"/>
      <c r="J24" s="53"/>
      <c r="K24" s="54"/>
      <c r="L24" s="54"/>
      <c r="M24" s="54"/>
      <c r="N24" s="55">
        <v>250363</v>
      </c>
      <c r="O24" s="58"/>
      <c r="P24" s="57"/>
      <c r="R24" s="3">
        <v>250363252</v>
      </c>
      <c r="BI24" s="214"/>
    </row>
    <row r="25" spans="1:61" x14ac:dyDescent="0.15">
      <c r="A25" s="48" t="s">
        <v>186</v>
      </c>
      <c r="C25" s="52"/>
      <c r="D25" s="53"/>
      <c r="E25" s="53"/>
      <c r="F25" s="53" t="s">
        <v>187</v>
      </c>
      <c r="G25" s="53"/>
      <c r="H25" s="53"/>
      <c r="I25" s="53"/>
      <c r="J25" s="53"/>
      <c r="K25" s="54"/>
      <c r="L25" s="54"/>
      <c r="M25" s="54"/>
      <c r="N25" s="55">
        <v>0</v>
      </c>
      <c r="O25" s="58"/>
      <c r="P25" s="57"/>
      <c r="R25" s="3">
        <v>0</v>
      </c>
      <c r="BI25" s="214"/>
    </row>
    <row r="26" spans="1:61" x14ac:dyDescent="0.15">
      <c r="A26" s="48" t="s">
        <v>188</v>
      </c>
      <c r="C26" s="52"/>
      <c r="D26" s="53"/>
      <c r="E26" s="53"/>
      <c r="F26" s="53" t="s">
        <v>44</v>
      </c>
      <c r="G26" s="53"/>
      <c r="H26" s="53"/>
      <c r="I26" s="53"/>
      <c r="J26" s="53"/>
      <c r="K26" s="54"/>
      <c r="L26" s="54"/>
      <c r="M26" s="54"/>
      <c r="N26" s="55">
        <v>253714</v>
      </c>
      <c r="O26" s="58"/>
      <c r="P26" s="57"/>
      <c r="R26" s="3">
        <v>253714133</v>
      </c>
      <c r="BI26" s="214"/>
    </row>
    <row r="27" spans="1:61" x14ac:dyDescent="0.15">
      <c r="A27" s="48" t="s">
        <v>189</v>
      </c>
      <c r="C27" s="52"/>
      <c r="D27" s="53" t="s">
        <v>190</v>
      </c>
      <c r="E27" s="53"/>
      <c r="F27" s="53"/>
      <c r="G27" s="53"/>
      <c r="H27" s="53"/>
      <c r="I27" s="53"/>
      <c r="J27" s="53"/>
      <c r="K27" s="54"/>
      <c r="L27" s="54"/>
      <c r="M27" s="54"/>
      <c r="N27" s="55">
        <v>489258</v>
      </c>
      <c r="O27" s="58"/>
      <c r="P27" s="57"/>
      <c r="R27" s="3">
        <f>IF(COUNTIF(R28:R29,"-")=COUNTA(R28:R29),"-",SUM(R28:R29))</f>
        <v>489258023</v>
      </c>
      <c r="BI27" s="214"/>
    </row>
    <row r="28" spans="1:61" x14ac:dyDescent="0.15">
      <c r="A28" s="48" t="s">
        <v>191</v>
      </c>
      <c r="C28" s="52"/>
      <c r="D28" s="53"/>
      <c r="E28" s="53" t="s">
        <v>192</v>
      </c>
      <c r="F28" s="53"/>
      <c r="G28" s="53"/>
      <c r="H28" s="53"/>
      <c r="I28" s="53"/>
      <c r="J28" s="53"/>
      <c r="K28" s="59"/>
      <c r="L28" s="59"/>
      <c r="M28" s="59"/>
      <c r="N28" s="55">
        <v>247460</v>
      </c>
      <c r="O28" s="58"/>
      <c r="P28" s="57"/>
      <c r="R28" s="3">
        <v>247459911</v>
      </c>
      <c r="BI28" s="214"/>
    </row>
    <row r="29" spans="1:61" x14ac:dyDescent="0.15">
      <c r="A29" s="48" t="s">
        <v>193</v>
      </c>
      <c r="C29" s="52"/>
      <c r="D29" s="53"/>
      <c r="E29" s="53" t="s">
        <v>44</v>
      </c>
      <c r="F29" s="53"/>
      <c r="G29" s="54"/>
      <c r="H29" s="53"/>
      <c r="I29" s="53"/>
      <c r="J29" s="53"/>
      <c r="K29" s="59"/>
      <c r="L29" s="59"/>
      <c r="M29" s="59"/>
      <c r="N29" s="55">
        <v>241798</v>
      </c>
      <c r="O29" s="58"/>
      <c r="P29" s="57"/>
      <c r="R29" s="3">
        <v>241798112</v>
      </c>
      <c r="BI29" s="214"/>
    </row>
    <row r="30" spans="1:61" x14ac:dyDescent="0.15">
      <c r="A30" s="48" t="s">
        <v>149</v>
      </c>
      <c r="C30" s="60" t="s">
        <v>150</v>
      </c>
      <c r="D30" s="61"/>
      <c r="E30" s="61"/>
      <c r="F30" s="61"/>
      <c r="G30" s="61"/>
      <c r="H30" s="61"/>
      <c r="I30" s="61"/>
      <c r="J30" s="61"/>
      <c r="K30" s="62"/>
      <c r="L30" s="62"/>
      <c r="M30" s="62"/>
      <c r="N30" s="63">
        <v>-6875728</v>
      </c>
      <c r="O30" s="64"/>
      <c r="P30" s="57"/>
      <c r="R30" s="3">
        <f>IF(COUNTIF(R6:R27,"-")=COUNTA(R6:R27),"-",SUM(R27)-SUM(R6))</f>
        <v>-6875728382</v>
      </c>
      <c r="BI30" s="214"/>
    </row>
    <row r="31" spans="1:61" x14ac:dyDescent="0.15">
      <c r="A31" s="48" t="s">
        <v>196</v>
      </c>
      <c r="C31" s="52"/>
      <c r="D31" s="53" t="s">
        <v>197</v>
      </c>
      <c r="E31" s="53"/>
      <c r="F31" s="54"/>
      <c r="G31" s="53"/>
      <c r="H31" s="53"/>
      <c r="I31" s="53"/>
      <c r="J31" s="53"/>
      <c r="K31" s="54"/>
      <c r="L31" s="54"/>
      <c r="M31" s="54"/>
      <c r="N31" s="55">
        <v>89802</v>
      </c>
      <c r="O31" s="56" t="s">
        <v>357</v>
      </c>
      <c r="P31" s="57"/>
      <c r="R31" s="3">
        <f>IF(COUNTIF(R32:R36,"-")=COUNTA(R32:R36),"-",SUM(R32:R36))</f>
        <v>89801724</v>
      </c>
      <c r="BI31" s="214"/>
    </row>
    <row r="32" spans="1:61" x14ac:dyDescent="0.15">
      <c r="A32" s="48" t="s">
        <v>198</v>
      </c>
      <c r="C32" s="52"/>
      <c r="D32" s="53"/>
      <c r="E32" s="54" t="s">
        <v>199</v>
      </c>
      <c r="F32" s="54"/>
      <c r="G32" s="53"/>
      <c r="H32" s="53"/>
      <c r="I32" s="53"/>
      <c r="J32" s="53"/>
      <c r="K32" s="54"/>
      <c r="L32" s="54"/>
      <c r="M32" s="54"/>
      <c r="N32" s="55">
        <v>45142</v>
      </c>
      <c r="O32" s="58"/>
      <c r="P32" s="57"/>
      <c r="R32" s="3">
        <v>45142424</v>
      </c>
      <c r="BI32" s="214"/>
    </row>
    <row r="33" spans="1:61" x14ac:dyDescent="0.15">
      <c r="A33" s="48" t="s">
        <v>200</v>
      </c>
      <c r="C33" s="52"/>
      <c r="D33" s="53"/>
      <c r="E33" s="54" t="s">
        <v>201</v>
      </c>
      <c r="F33" s="54"/>
      <c r="G33" s="53"/>
      <c r="H33" s="53"/>
      <c r="I33" s="53"/>
      <c r="J33" s="53"/>
      <c r="K33" s="54"/>
      <c r="L33" s="54"/>
      <c r="M33" s="54"/>
      <c r="N33" s="55">
        <v>44588</v>
      </c>
      <c r="O33" s="58"/>
      <c r="P33" s="57"/>
      <c r="R33" s="3">
        <v>44588160</v>
      </c>
      <c r="BI33" s="214"/>
    </row>
    <row r="34" spans="1:61" x14ac:dyDescent="0.15">
      <c r="A34" s="48" t="s">
        <v>202</v>
      </c>
      <c r="C34" s="52"/>
      <c r="D34" s="53"/>
      <c r="E34" s="54" t="s">
        <v>203</v>
      </c>
      <c r="F34" s="54"/>
      <c r="G34" s="53"/>
      <c r="H34" s="54"/>
      <c r="I34" s="53"/>
      <c r="J34" s="53"/>
      <c r="K34" s="54"/>
      <c r="L34" s="54"/>
      <c r="M34" s="54"/>
      <c r="N34" s="55">
        <v>0</v>
      </c>
      <c r="O34" s="58"/>
      <c r="P34" s="57"/>
      <c r="R34" s="3">
        <v>0</v>
      </c>
      <c r="BI34" s="214"/>
    </row>
    <row r="35" spans="1:61" x14ac:dyDescent="0.15">
      <c r="A35" s="48" t="s">
        <v>204</v>
      </c>
      <c r="C35" s="52"/>
      <c r="D35" s="53"/>
      <c r="E35" s="53" t="s">
        <v>205</v>
      </c>
      <c r="F35" s="53"/>
      <c r="G35" s="53"/>
      <c r="H35" s="53"/>
      <c r="I35" s="53"/>
      <c r="J35" s="53"/>
      <c r="K35" s="54"/>
      <c r="L35" s="54"/>
      <c r="M35" s="54"/>
      <c r="N35" s="55">
        <v>0</v>
      </c>
      <c r="O35" s="58"/>
      <c r="P35" s="57"/>
      <c r="R35" s="3">
        <v>0</v>
      </c>
      <c r="BI35" s="214"/>
    </row>
    <row r="36" spans="1:61" x14ac:dyDescent="0.15">
      <c r="A36" s="48" t="s">
        <v>206</v>
      </c>
      <c r="C36" s="52"/>
      <c r="D36" s="53"/>
      <c r="E36" s="53" t="s">
        <v>44</v>
      </c>
      <c r="F36" s="53"/>
      <c r="G36" s="53"/>
      <c r="H36" s="53"/>
      <c r="I36" s="53"/>
      <c r="J36" s="53"/>
      <c r="K36" s="54"/>
      <c r="L36" s="54"/>
      <c r="M36" s="54"/>
      <c r="N36" s="55">
        <v>71</v>
      </c>
      <c r="O36" s="58"/>
      <c r="P36" s="57"/>
      <c r="R36" s="3">
        <v>71140</v>
      </c>
      <c r="BI36" s="214"/>
    </row>
    <row r="37" spans="1:61" x14ac:dyDescent="0.15">
      <c r="A37" s="48" t="s">
        <v>207</v>
      </c>
      <c r="C37" s="52"/>
      <c r="D37" s="53" t="s">
        <v>208</v>
      </c>
      <c r="E37" s="53"/>
      <c r="F37" s="53"/>
      <c r="G37" s="53"/>
      <c r="H37" s="53"/>
      <c r="I37" s="53"/>
      <c r="J37" s="53"/>
      <c r="K37" s="59"/>
      <c r="L37" s="59"/>
      <c r="M37" s="59"/>
      <c r="N37" s="55">
        <v>0</v>
      </c>
      <c r="O37" s="56"/>
      <c r="P37" s="57"/>
      <c r="R37" s="3">
        <f>IF(COUNTIF(R38:R39,"-")=COUNTA(R38:R39),"-",SUM(R38:R39))</f>
        <v>0</v>
      </c>
      <c r="BI37" s="214"/>
    </row>
    <row r="38" spans="1:61" x14ac:dyDescent="0.15">
      <c r="A38" s="48" t="s">
        <v>209</v>
      </c>
      <c r="C38" s="52"/>
      <c r="D38" s="53"/>
      <c r="E38" s="53" t="s">
        <v>210</v>
      </c>
      <c r="F38" s="53"/>
      <c r="G38" s="53"/>
      <c r="H38" s="53"/>
      <c r="I38" s="53"/>
      <c r="J38" s="53"/>
      <c r="K38" s="59"/>
      <c r="L38" s="59"/>
      <c r="M38" s="59"/>
      <c r="N38" s="55">
        <v>0</v>
      </c>
      <c r="O38" s="58"/>
      <c r="P38" s="57"/>
      <c r="R38" s="3">
        <v>0</v>
      </c>
      <c r="BI38" s="214"/>
    </row>
    <row r="39" spans="1:61" ht="14.25" thickBot="1" x14ac:dyDescent="0.2">
      <c r="A39" s="48" t="s">
        <v>211</v>
      </c>
      <c r="C39" s="52"/>
      <c r="D39" s="53"/>
      <c r="E39" s="53" t="s">
        <v>44</v>
      </c>
      <c r="F39" s="53"/>
      <c r="G39" s="53"/>
      <c r="H39" s="53"/>
      <c r="I39" s="53"/>
      <c r="J39" s="53"/>
      <c r="K39" s="59"/>
      <c r="L39" s="59"/>
      <c r="M39" s="59"/>
      <c r="N39" s="55">
        <v>0</v>
      </c>
      <c r="O39" s="58"/>
      <c r="P39" s="57"/>
      <c r="R39" s="3">
        <v>0</v>
      </c>
      <c r="BI39" s="214"/>
    </row>
    <row r="40" spans="1:61" ht="14.25" thickBot="1" x14ac:dyDescent="0.2">
      <c r="A40" s="48" t="s">
        <v>194</v>
      </c>
      <c r="C40" s="65" t="s">
        <v>195</v>
      </c>
      <c r="D40" s="66"/>
      <c r="E40" s="66"/>
      <c r="F40" s="66"/>
      <c r="G40" s="66"/>
      <c r="H40" s="66"/>
      <c r="I40" s="66"/>
      <c r="J40" s="66"/>
      <c r="K40" s="67"/>
      <c r="L40" s="67"/>
      <c r="M40" s="67"/>
      <c r="N40" s="68">
        <v>-6965530</v>
      </c>
      <c r="O40" s="69"/>
      <c r="P40" s="57"/>
      <c r="R40" s="3">
        <f>IF(COUNTIF(R30:R39,"-")=COUNTA(R30:R39),"-",SUM(R30,R37)-SUM(R31))</f>
        <v>-6965530106</v>
      </c>
      <c r="BI40" s="214"/>
    </row>
    <row r="41" spans="1:61" s="71" customFormat="1" ht="3.75" customHeight="1" x14ac:dyDescent="0.15">
      <c r="A41" s="70"/>
      <c r="C41" s="72"/>
      <c r="D41" s="72"/>
      <c r="E41" s="73"/>
      <c r="F41" s="73"/>
      <c r="G41" s="73"/>
      <c r="H41" s="73"/>
      <c r="I41" s="73"/>
      <c r="J41" s="74"/>
      <c r="K41" s="74"/>
      <c r="L41" s="74"/>
    </row>
    <row r="42" spans="1:61" s="71" customFormat="1" ht="15.6" customHeight="1" x14ac:dyDescent="0.15">
      <c r="A42" s="70"/>
      <c r="C42" s="75"/>
      <c r="D42" s="75" t="s">
        <v>343</v>
      </c>
      <c r="E42" s="76"/>
      <c r="F42" s="76"/>
      <c r="G42" s="76"/>
      <c r="H42" s="76"/>
      <c r="I42" s="76"/>
      <c r="J42" s="77"/>
      <c r="K42" s="77"/>
      <c r="L42" s="77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B1" sqref="B1"/>
    </sheetView>
  </sheetViews>
  <sheetFormatPr defaultColWidth="9" defaultRowHeight="12.75" x14ac:dyDescent="0.15"/>
  <cols>
    <col min="1" max="1" width="0" style="79" hidden="1" customWidth="1"/>
    <col min="2" max="2" width="1.125" style="81" customWidth="1"/>
    <col min="3" max="3" width="1.625" style="81" customWidth="1"/>
    <col min="4" max="9" width="2" style="81" customWidth="1"/>
    <col min="10" max="10" width="15.375" style="81" customWidth="1"/>
    <col min="11" max="11" width="21.625" style="81" bestFit="1" customWidth="1"/>
    <col min="12" max="12" width="3" style="81" bestFit="1" customWidth="1"/>
    <col min="13" max="13" width="21.625" style="81" bestFit="1" customWidth="1"/>
    <col min="14" max="14" width="3" style="81" bestFit="1" customWidth="1"/>
    <col min="15" max="15" width="21.625" style="81" bestFit="1" customWidth="1"/>
    <col min="16" max="16" width="3" style="81" bestFit="1" customWidth="1"/>
    <col min="17" max="17" width="21.625" style="81" hidden="1" customWidth="1"/>
    <col min="18" max="18" width="3" style="81" hidden="1" customWidth="1"/>
    <col min="19" max="19" width="1" style="81" customWidth="1"/>
    <col min="20" max="20" width="9" style="81"/>
    <col min="21" max="24" width="0" style="81" hidden="1" customWidth="1"/>
    <col min="25" max="16384" width="9" style="81"/>
  </cols>
  <sheetData>
    <row r="1" spans="1:24" ht="24" x14ac:dyDescent="0.25">
      <c r="B1" s="80"/>
      <c r="C1" s="266" t="s">
        <v>358</v>
      </c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24" ht="17.25" x14ac:dyDescent="0.2">
      <c r="B2" s="82"/>
      <c r="C2" s="267" t="s">
        <v>359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267"/>
    </row>
    <row r="3" spans="1:24" ht="17.25" x14ac:dyDescent="0.2">
      <c r="B3" s="82"/>
      <c r="C3" s="267" t="s">
        <v>356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267"/>
    </row>
    <row r="4" spans="1:24" ht="15.75" customHeight="1" thickBot="1" x14ac:dyDescent="0.2">
      <c r="B4" s="83"/>
      <c r="C4" s="84"/>
      <c r="D4" s="84"/>
      <c r="E4" s="84"/>
      <c r="F4" s="84"/>
      <c r="G4" s="84"/>
      <c r="H4" s="84"/>
      <c r="I4" s="84"/>
      <c r="J4" s="85"/>
      <c r="K4" s="84"/>
      <c r="L4" s="85"/>
      <c r="M4" s="84"/>
      <c r="N4" s="84"/>
      <c r="O4" s="84"/>
      <c r="P4" s="215" t="s">
        <v>353</v>
      </c>
      <c r="Q4" s="84"/>
      <c r="R4" s="85"/>
    </row>
    <row r="5" spans="1:24" ht="12.75" customHeight="1" x14ac:dyDescent="0.15">
      <c r="B5" s="86"/>
      <c r="C5" s="268" t="s">
        <v>0</v>
      </c>
      <c r="D5" s="269"/>
      <c r="E5" s="269"/>
      <c r="F5" s="269"/>
      <c r="G5" s="269"/>
      <c r="H5" s="269"/>
      <c r="I5" s="269"/>
      <c r="J5" s="270"/>
      <c r="K5" s="274" t="s">
        <v>344</v>
      </c>
      <c r="L5" s="269"/>
      <c r="M5" s="87"/>
      <c r="N5" s="87"/>
      <c r="O5" s="87"/>
      <c r="P5" s="88"/>
      <c r="Q5" s="87"/>
      <c r="R5" s="88"/>
    </row>
    <row r="6" spans="1:24" ht="29.25" customHeight="1" thickBot="1" x14ac:dyDescent="0.2">
      <c r="A6" s="79" t="s">
        <v>330</v>
      </c>
      <c r="B6" s="86"/>
      <c r="C6" s="271"/>
      <c r="D6" s="272"/>
      <c r="E6" s="272"/>
      <c r="F6" s="272"/>
      <c r="G6" s="272"/>
      <c r="H6" s="272"/>
      <c r="I6" s="272"/>
      <c r="J6" s="273"/>
      <c r="K6" s="275"/>
      <c r="L6" s="272"/>
      <c r="M6" s="276" t="s">
        <v>345</v>
      </c>
      <c r="N6" s="277"/>
      <c r="O6" s="276" t="s">
        <v>346</v>
      </c>
      <c r="P6" s="278"/>
      <c r="Q6" s="279" t="s">
        <v>148</v>
      </c>
      <c r="R6" s="280"/>
    </row>
    <row r="7" spans="1:24" ht="15.95" customHeight="1" x14ac:dyDescent="0.15">
      <c r="A7" s="79" t="s">
        <v>212</v>
      </c>
      <c r="B7" s="89"/>
      <c r="C7" s="90" t="s">
        <v>213</v>
      </c>
      <c r="D7" s="91"/>
      <c r="E7" s="91"/>
      <c r="F7" s="91"/>
      <c r="G7" s="91"/>
      <c r="H7" s="91"/>
      <c r="I7" s="91"/>
      <c r="J7" s="92"/>
      <c r="K7" s="93">
        <v>20256602</v>
      </c>
      <c r="L7" s="94"/>
      <c r="M7" s="93">
        <v>29816589</v>
      </c>
      <c r="N7" s="95"/>
      <c r="O7" s="93">
        <v>-9559987</v>
      </c>
      <c r="P7" s="97"/>
      <c r="Q7" s="96" t="s">
        <v>360</v>
      </c>
      <c r="R7" s="97"/>
      <c r="U7" s="218">
        <f t="shared" ref="U7:U12" si="0">IF(COUNTIF(V7:X7,"-")=COUNTA(V7:X7),"-",SUM(V7:X7))</f>
        <v>20256601637</v>
      </c>
      <c r="V7" s="218">
        <v>29816588627</v>
      </c>
      <c r="W7" s="218">
        <v>-9559986990</v>
      </c>
      <c r="X7" s="218" t="s">
        <v>11</v>
      </c>
    </row>
    <row r="8" spans="1:24" ht="15.95" customHeight="1" x14ac:dyDescent="0.15">
      <c r="A8" s="79" t="s">
        <v>214</v>
      </c>
      <c r="B8" s="89"/>
      <c r="C8" s="21"/>
      <c r="D8" s="16" t="s">
        <v>215</v>
      </c>
      <c r="E8" s="16"/>
      <c r="F8" s="16"/>
      <c r="G8" s="16"/>
      <c r="H8" s="16"/>
      <c r="I8" s="16"/>
      <c r="J8" s="98"/>
      <c r="K8" s="99">
        <v>-6965530</v>
      </c>
      <c r="L8" s="100"/>
      <c r="M8" s="257"/>
      <c r="N8" s="258"/>
      <c r="O8" s="99">
        <v>-6965530</v>
      </c>
      <c r="P8" s="105"/>
      <c r="Q8" s="102" t="s">
        <v>361</v>
      </c>
      <c r="R8" s="103"/>
      <c r="U8" s="218">
        <f t="shared" si="0"/>
        <v>-6965530106</v>
      </c>
      <c r="V8" s="218" t="s">
        <v>11</v>
      </c>
      <c r="W8" s="218">
        <v>-6965530106</v>
      </c>
      <c r="X8" s="218" t="s">
        <v>11</v>
      </c>
    </row>
    <row r="9" spans="1:24" ht="15.95" customHeight="1" x14ac:dyDescent="0.15">
      <c r="A9" s="79" t="s">
        <v>216</v>
      </c>
      <c r="B9" s="86"/>
      <c r="C9" s="104"/>
      <c r="D9" s="98" t="s">
        <v>217</v>
      </c>
      <c r="E9" s="98"/>
      <c r="F9" s="98"/>
      <c r="G9" s="98"/>
      <c r="H9" s="98"/>
      <c r="I9" s="98"/>
      <c r="J9" s="98"/>
      <c r="K9" s="99">
        <v>6457135</v>
      </c>
      <c r="L9" s="100"/>
      <c r="M9" s="254"/>
      <c r="N9" s="259"/>
      <c r="O9" s="99">
        <v>6457135</v>
      </c>
      <c r="P9" s="105"/>
      <c r="Q9" s="102" t="s">
        <v>11</v>
      </c>
      <c r="R9" s="105"/>
      <c r="U9" s="218">
        <f t="shared" si="0"/>
        <v>6457135307</v>
      </c>
      <c r="V9" s="218" t="s">
        <v>11</v>
      </c>
      <c r="W9" s="218">
        <f>IF(COUNTIF(W10:W11,"-")=COUNTA(W10:W11),"-",SUM(W10:W11))</f>
        <v>6457135307</v>
      </c>
      <c r="X9" s="218" t="s">
        <v>11</v>
      </c>
    </row>
    <row r="10" spans="1:24" ht="15.95" customHeight="1" x14ac:dyDescent="0.15">
      <c r="A10" s="79" t="s">
        <v>218</v>
      </c>
      <c r="B10" s="86"/>
      <c r="C10" s="106"/>
      <c r="D10" s="98"/>
      <c r="E10" s="107" t="s">
        <v>219</v>
      </c>
      <c r="F10" s="107"/>
      <c r="G10" s="107"/>
      <c r="H10" s="107"/>
      <c r="I10" s="107"/>
      <c r="J10" s="98"/>
      <c r="K10" s="99">
        <v>4549262</v>
      </c>
      <c r="L10" s="100"/>
      <c r="M10" s="254"/>
      <c r="N10" s="259"/>
      <c r="O10" s="99">
        <v>4549262</v>
      </c>
      <c r="P10" s="105"/>
      <c r="Q10" s="102" t="s">
        <v>362</v>
      </c>
      <c r="R10" s="105"/>
      <c r="U10" s="218">
        <f t="shared" si="0"/>
        <v>4549262225</v>
      </c>
      <c r="V10" s="218" t="s">
        <v>11</v>
      </c>
      <c r="W10" s="218">
        <v>4549262225</v>
      </c>
      <c r="X10" s="218" t="s">
        <v>11</v>
      </c>
    </row>
    <row r="11" spans="1:24" ht="15.95" customHeight="1" x14ac:dyDescent="0.15">
      <c r="A11" s="79" t="s">
        <v>220</v>
      </c>
      <c r="B11" s="86"/>
      <c r="C11" s="108"/>
      <c r="D11" s="109"/>
      <c r="E11" s="109" t="s">
        <v>221</v>
      </c>
      <c r="F11" s="109"/>
      <c r="G11" s="109"/>
      <c r="H11" s="109"/>
      <c r="I11" s="109"/>
      <c r="J11" s="110"/>
      <c r="K11" s="111">
        <v>1907873</v>
      </c>
      <c r="L11" s="112"/>
      <c r="M11" s="260"/>
      <c r="N11" s="261"/>
      <c r="O11" s="111">
        <v>1907873</v>
      </c>
      <c r="P11" s="115"/>
      <c r="Q11" s="114" t="s">
        <v>362</v>
      </c>
      <c r="R11" s="115"/>
      <c r="U11" s="218">
        <f t="shared" si="0"/>
        <v>1907873082</v>
      </c>
      <c r="V11" s="218" t="s">
        <v>11</v>
      </c>
      <c r="W11" s="218">
        <v>1907873082</v>
      </c>
      <c r="X11" s="218" t="s">
        <v>11</v>
      </c>
    </row>
    <row r="12" spans="1:24" ht="15.95" customHeight="1" x14ac:dyDescent="0.15">
      <c r="A12" s="79" t="s">
        <v>222</v>
      </c>
      <c r="B12" s="86"/>
      <c r="C12" s="116"/>
      <c r="D12" s="117" t="s">
        <v>223</v>
      </c>
      <c r="E12" s="118"/>
      <c r="F12" s="117"/>
      <c r="G12" s="117"/>
      <c r="H12" s="117"/>
      <c r="I12" s="117"/>
      <c r="J12" s="119"/>
      <c r="K12" s="120">
        <v>-508395</v>
      </c>
      <c r="L12" s="121"/>
      <c r="M12" s="262"/>
      <c r="N12" s="263"/>
      <c r="O12" s="120">
        <v>-508395</v>
      </c>
      <c r="P12" s="123"/>
      <c r="Q12" s="122" t="s">
        <v>11</v>
      </c>
      <c r="R12" s="123"/>
      <c r="U12" s="218">
        <f t="shared" si="0"/>
        <v>-508394799</v>
      </c>
      <c r="V12" s="218" t="s">
        <v>11</v>
      </c>
      <c r="W12" s="218">
        <f>IF(COUNTIF(W8:W9,"-")=COUNTA(W8:W9),"-",SUM(W8:W9))</f>
        <v>-508394799</v>
      </c>
      <c r="X12" s="218" t="s">
        <v>11</v>
      </c>
    </row>
    <row r="13" spans="1:24" ht="15.95" customHeight="1" x14ac:dyDescent="0.15">
      <c r="A13" s="79" t="s">
        <v>224</v>
      </c>
      <c r="B13" s="86"/>
      <c r="C13" s="21"/>
      <c r="D13" s="124" t="s">
        <v>347</v>
      </c>
      <c r="E13" s="124"/>
      <c r="F13" s="124"/>
      <c r="G13" s="107"/>
      <c r="H13" s="107"/>
      <c r="I13" s="107"/>
      <c r="J13" s="98"/>
      <c r="K13" s="250"/>
      <c r="L13" s="251"/>
      <c r="M13" s="99">
        <v>-632881</v>
      </c>
      <c r="N13" s="101"/>
      <c r="O13" s="99">
        <v>632881</v>
      </c>
      <c r="P13" s="105"/>
      <c r="Q13" s="264" t="s">
        <v>11</v>
      </c>
      <c r="R13" s="265"/>
      <c r="U13" s="218">
        <v>0</v>
      </c>
      <c r="V13" s="218">
        <f>IF(COUNTA(V14:V17)=COUNTIF(V14:V17,"-"),"-",SUM(V14,V16,V15,V17))</f>
        <v>-632880555</v>
      </c>
      <c r="W13" s="218">
        <f>IF(COUNTA(W14:W17)=COUNTIF(W14:W17,"-"),"-",SUM(W14,W16,W15,W17))</f>
        <v>632880555</v>
      </c>
      <c r="X13" s="218" t="s">
        <v>11</v>
      </c>
    </row>
    <row r="14" spans="1:24" ht="15.95" customHeight="1" x14ac:dyDescent="0.15">
      <c r="A14" s="79" t="s">
        <v>225</v>
      </c>
      <c r="B14" s="86"/>
      <c r="C14" s="21"/>
      <c r="D14" s="124"/>
      <c r="E14" s="124" t="s">
        <v>226</v>
      </c>
      <c r="F14" s="107"/>
      <c r="G14" s="107"/>
      <c r="H14" s="107"/>
      <c r="I14" s="107"/>
      <c r="J14" s="98"/>
      <c r="K14" s="250"/>
      <c r="L14" s="251"/>
      <c r="M14" s="99">
        <v>803326</v>
      </c>
      <c r="N14" s="101"/>
      <c r="O14" s="99">
        <v>-803326</v>
      </c>
      <c r="P14" s="105"/>
      <c r="Q14" s="252" t="s">
        <v>11</v>
      </c>
      <c r="R14" s="253"/>
      <c r="U14" s="218">
        <v>0</v>
      </c>
      <c r="V14" s="218">
        <v>803325572</v>
      </c>
      <c r="W14" s="218">
        <v>-803325572</v>
      </c>
      <c r="X14" s="218" t="s">
        <v>11</v>
      </c>
    </row>
    <row r="15" spans="1:24" ht="15.95" customHeight="1" x14ac:dyDescent="0.15">
      <c r="A15" s="79" t="s">
        <v>227</v>
      </c>
      <c r="B15" s="86"/>
      <c r="C15" s="21"/>
      <c r="D15" s="124"/>
      <c r="E15" s="124" t="s">
        <v>228</v>
      </c>
      <c r="F15" s="124"/>
      <c r="G15" s="107"/>
      <c r="H15" s="107"/>
      <c r="I15" s="107"/>
      <c r="J15" s="98"/>
      <c r="K15" s="250"/>
      <c r="L15" s="251"/>
      <c r="M15" s="99">
        <v>-1308705</v>
      </c>
      <c r="N15" s="101"/>
      <c r="O15" s="99">
        <v>1308705</v>
      </c>
      <c r="P15" s="105"/>
      <c r="Q15" s="252" t="s">
        <v>11</v>
      </c>
      <c r="R15" s="253"/>
      <c r="U15" s="218">
        <v>0</v>
      </c>
      <c r="V15" s="218">
        <v>-1308704868</v>
      </c>
      <c r="W15" s="218">
        <v>1308704868</v>
      </c>
      <c r="X15" s="218" t="s">
        <v>11</v>
      </c>
    </row>
    <row r="16" spans="1:24" ht="15.95" customHeight="1" x14ac:dyDescent="0.15">
      <c r="A16" s="79" t="s">
        <v>229</v>
      </c>
      <c r="B16" s="86"/>
      <c r="C16" s="21"/>
      <c r="D16" s="124"/>
      <c r="E16" s="124" t="s">
        <v>230</v>
      </c>
      <c r="F16" s="124"/>
      <c r="G16" s="107"/>
      <c r="H16" s="107"/>
      <c r="I16" s="107"/>
      <c r="J16" s="98"/>
      <c r="K16" s="250"/>
      <c r="L16" s="251"/>
      <c r="M16" s="99">
        <v>480149</v>
      </c>
      <c r="N16" s="101"/>
      <c r="O16" s="99">
        <v>-480149</v>
      </c>
      <c r="P16" s="105"/>
      <c r="Q16" s="252" t="s">
        <v>11</v>
      </c>
      <c r="R16" s="253"/>
      <c r="U16" s="218">
        <v>0</v>
      </c>
      <c r="V16" s="218">
        <v>480149300</v>
      </c>
      <c r="W16" s="218">
        <v>-480149300</v>
      </c>
      <c r="X16" s="218" t="s">
        <v>11</v>
      </c>
    </row>
    <row r="17" spans="1:24" ht="15.95" customHeight="1" x14ac:dyDescent="0.15">
      <c r="A17" s="79" t="s">
        <v>231</v>
      </c>
      <c r="B17" s="86"/>
      <c r="C17" s="21"/>
      <c r="D17" s="124"/>
      <c r="E17" s="124" t="s">
        <v>232</v>
      </c>
      <c r="F17" s="124"/>
      <c r="G17" s="107"/>
      <c r="H17" s="17"/>
      <c r="I17" s="107"/>
      <c r="J17" s="98"/>
      <c r="K17" s="250"/>
      <c r="L17" s="251"/>
      <c r="M17" s="99">
        <v>-607651</v>
      </c>
      <c r="N17" s="101"/>
      <c r="O17" s="99">
        <v>607651</v>
      </c>
      <c r="P17" s="105"/>
      <c r="Q17" s="252" t="s">
        <v>11</v>
      </c>
      <c r="R17" s="253"/>
      <c r="U17" s="218">
        <v>0</v>
      </c>
      <c r="V17" s="218">
        <v>-607650559</v>
      </c>
      <c r="W17" s="218">
        <v>607650559</v>
      </c>
      <c r="X17" s="218" t="s">
        <v>11</v>
      </c>
    </row>
    <row r="18" spans="1:24" ht="15.95" customHeight="1" x14ac:dyDescent="0.15">
      <c r="A18" s="79" t="s">
        <v>233</v>
      </c>
      <c r="B18" s="86"/>
      <c r="C18" s="21"/>
      <c r="D18" s="124" t="s">
        <v>234</v>
      </c>
      <c r="E18" s="107"/>
      <c r="F18" s="107"/>
      <c r="G18" s="107"/>
      <c r="H18" s="107"/>
      <c r="I18" s="107"/>
      <c r="J18" s="98"/>
      <c r="K18" s="99">
        <v>-250</v>
      </c>
      <c r="L18" s="100"/>
      <c r="M18" s="99">
        <v>-250</v>
      </c>
      <c r="N18" s="101"/>
      <c r="O18" s="254"/>
      <c r="P18" s="255"/>
      <c r="Q18" s="256" t="s">
        <v>11</v>
      </c>
      <c r="R18" s="255"/>
      <c r="U18" s="218">
        <f>IF(COUNTIF(V18:X18,"-")=COUNTA(V18:X18),"-",SUM(V18:X18))</f>
        <v>-250425</v>
      </c>
      <c r="V18" s="218">
        <v>-250425</v>
      </c>
      <c r="W18" s="218" t="s">
        <v>11</v>
      </c>
      <c r="X18" s="218" t="s">
        <v>11</v>
      </c>
    </row>
    <row r="19" spans="1:24" ht="15.95" customHeight="1" x14ac:dyDescent="0.15">
      <c r="A19" s="79" t="s">
        <v>235</v>
      </c>
      <c r="B19" s="86"/>
      <c r="C19" s="21"/>
      <c r="D19" s="124" t="s">
        <v>236</v>
      </c>
      <c r="E19" s="124"/>
      <c r="F19" s="107"/>
      <c r="G19" s="107"/>
      <c r="H19" s="107"/>
      <c r="I19" s="107"/>
      <c r="J19" s="98"/>
      <c r="K19" s="99">
        <v>8</v>
      </c>
      <c r="L19" s="100"/>
      <c r="M19" s="99">
        <v>8</v>
      </c>
      <c r="N19" s="101"/>
      <c r="O19" s="254"/>
      <c r="P19" s="255"/>
      <c r="Q19" s="256" t="s">
        <v>11</v>
      </c>
      <c r="R19" s="255"/>
      <c r="U19" s="218">
        <f>IF(COUNTIF(V19:X19,"-")=COUNTA(V19:X19),"-",SUM(V19:X19))</f>
        <v>8342</v>
      </c>
      <c r="V19" s="218">
        <v>8342</v>
      </c>
      <c r="W19" s="218" t="s">
        <v>11</v>
      </c>
      <c r="X19" s="218" t="s">
        <v>11</v>
      </c>
    </row>
    <row r="20" spans="1:24" ht="15.95" customHeight="1" x14ac:dyDescent="0.15">
      <c r="A20" s="79" t="s">
        <v>238</v>
      </c>
      <c r="B20" s="86"/>
      <c r="C20" s="108"/>
      <c r="D20" s="109" t="s">
        <v>44</v>
      </c>
      <c r="E20" s="109"/>
      <c r="F20" s="109"/>
      <c r="G20" s="125"/>
      <c r="H20" s="125"/>
      <c r="I20" s="125"/>
      <c r="J20" s="110"/>
      <c r="K20" s="111">
        <v>0</v>
      </c>
      <c r="L20" s="112"/>
      <c r="M20" s="111">
        <v>0</v>
      </c>
      <c r="N20" s="113"/>
      <c r="O20" s="111">
        <v>0</v>
      </c>
      <c r="P20" s="115"/>
      <c r="Q20" s="248" t="s">
        <v>11</v>
      </c>
      <c r="R20" s="249"/>
      <c r="S20" s="126"/>
      <c r="U20" s="218">
        <f>IF(COUNTIF(V20:X20,"-")=COUNTA(V20:X20),"-",SUM(V20:X20))</f>
        <v>0</v>
      </c>
      <c r="V20" s="218">
        <v>0</v>
      </c>
      <c r="W20" s="218">
        <v>0</v>
      </c>
      <c r="X20" s="218" t="s">
        <v>11</v>
      </c>
    </row>
    <row r="21" spans="1:24" ht="15.95" customHeight="1" thickBot="1" x14ac:dyDescent="0.2">
      <c r="A21" s="79" t="s">
        <v>239</v>
      </c>
      <c r="B21" s="86"/>
      <c r="C21" s="127"/>
      <c r="D21" s="128" t="s">
        <v>240</v>
      </c>
      <c r="E21" s="128"/>
      <c r="F21" s="129"/>
      <c r="G21" s="129"/>
      <c r="H21" s="130"/>
      <c r="I21" s="129"/>
      <c r="J21" s="131"/>
      <c r="K21" s="132">
        <v>-508637</v>
      </c>
      <c r="L21" s="133"/>
      <c r="M21" s="132">
        <v>-633123</v>
      </c>
      <c r="N21" s="134"/>
      <c r="O21" s="132">
        <v>124486</v>
      </c>
      <c r="P21" s="216"/>
      <c r="Q21" s="135" t="s">
        <v>11</v>
      </c>
      <c r="R21" s="136"/>
      <c r="S21" s="126"/>
      <c r="U21" s="218">
        <f>IF(COUNTIF(V21:X21,"-")=COUNTA(V21:X21),"-",SUM(V21:X21))</f>
        <v>-508636882</v>
      </c>
      <c r="V21" s="218">
        <f>IF(AND(V13="-",COUNTIF(V18:V19,"-")=COUNTA(V18:V19),V20="-"),"-",SUM(V13,V18:V19,V20))</f>
        <v>-633122638</v>
      </c>
      <c r="W21" s="218">
        <f>IF(AND(W12="-",W13="-",COUNTIF(W18:W19,"-")=COUNTA(W18:W19),W20="-"),"-",SUM(W12,W13,W18:W19,W20))</f>
        <v>124485756</v>
      </c>
      <c r="X21" s="218" t="s">
        <v>11</v>
      </c>
    </row>
    <row r="22" spans="1:24" ht="15.95" customHeight="1" thickBot="1" x14ac:dyDescent="0.2">
      <c r="A22" s="79" t="s">
        <v>241</v>
      </c>
      <c r="B22" s="86"/>
      <c r="C22" s="137" t="s">
        <v>242</v>
      </c>
      <c r="D22" s="138"/>
      <c r="E22" s="138"/>
      <c r="F22" s="138"/>
      <c r="G22" s="139"/>
      <c r="H22" s="139"/>
      <c r="I22" s="139"/>
      <c r="J22" s="140"/>
      <c r="K22" s="141">
        <v>19747965</v>
      </c>
      <c r="L22" s="142"/>
      <c r="M22" s="141">
        <v>29183466</v>
      </c>
      <c r="N22" s="143"/>
      <c r="O22" s="141">
        <v>-9435501</v>
      </c>
      <c r="P22" s="217"/>
      <c r="Q22" s="144" t="s">
        <v>11</v>
      </c>
      <c r="R22" s="145"/>
      <c r="S22" s="126"/>
      <c r="U22" s="218">
        <f>IF(COUNTIF(V22:X22,"-")=COUNTA(V22:X22),"-",SUM(V22:X22))</f>
        <v>19747964755</v>
      </c>
      <c r="V22" s="218">
        <v>29183465989</v>
      </c>
      <c r="W22" s="218">
        <v>-9435501234</v>
      </c>
      <c r="X22" s="218" t="s">
        <v>11</v>
      </c>
    </row>
    <row r="23" spans="1:24" ht="6.75" customHeight="1" x14ac:dyDescent="0.15">
      <c r="B23" s="86"/>
      <c r="C23" s="146"/>
      <c r="D23" s="147"/>
      <c r="E23" s="147"/>
      <c r="F23" s="147"/>
      <c r="G23" s="147"/>
      <c r="H23" s="147"/>
      <c r="I23" s="147"/>
      <c r="J23" s="147"/>
      <c r="K23" s="86"/>
      <c r="L23" s="86"/>
      <c r="M23" s="86"/>
      <c r="N23" s="86"/>
      <c r="O23" s="86"/>
      <c r="P23" s="86"/>
      <c r="Q23" s="86"/>
      <c r="R23" s="16"/>
      <c r="S23" s="126"/>
    </row>
    <row r="24" spans="1:24" ht="15.6" customHeight="1" x14ac:dyDescent="0.15">
      <c r="B24" s="86"/>
      <c r="C24" s="148"/>
      <c r="D24" s="149" t="s">
        <v>343</v>
      </c>
      <c r="F24" s="150"/>
      <c r="G24" s="151"/>
      <c r="H24" s="150"/>
      <c r="I24" s="150"/>
      <c r="J24" s="148"/>
      <c r="K24" s="86"/>
      <c r="L24" s="86"/>
      <c r="M24" s="86"/>
      <c r="N24" s="86"/>
      <c r="O24" s="86"/>
      <c r="P24" s="86"/>
      <c r="Q24" s="86"/>
      <c r="R24" s="16"/>
      <c r="S24" s="126"/>
    </row>
  </sheetData>
  <mergeCells count="28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Q20:R20"/>
    <mergeCell ref="K17:L17"/>
    <mergeCell ref="Q17:R17"/>
    <mergeCell ref="O18:P18"/>
    <mergeCell ref="Q18:R18"/>
    <mergeCell ref="O19:P19"/>
    <mergeCell ref="Q19:R19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BI61"/>
  <sheetViews>
    <sheetView topLeftCell="B1" zoomScale="85" zoomScaleNormal="85" workbookViewId="0">
      <selection activeCell="B1" sqref="B1"/>
    </sheetView>
  </sheetViews>
  <sheetFormatPr defaultColWidth="9"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7" customWidth="1"/>
    <col min="16" max="16" width="9" style="3"/>
    <col min="17" max="17" width="0" style="3" hidden="1" customWidth="1"/>
    <col min="18" max="16384" width="9" style="3"/>
  </cols>
  <sheetData>
    <row r="1" spans="1:61" s="47" customFormat="1" ht="24" x14ac:dyDescent="0.15">
      <c r="A1" s="1"/>
      <c r="B1" s="152"/>
      <c r="C1" s="290" t="s">
        <v>363</v>
      </c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</row>
    <row r="2" spans="1:61" s="47" customFormat="1" ht="14.25" x14ac:dyDescent="0.15">
      <c r="A2" s="153"/>
      <c r="B2" s="154"/>
      <c r="C2" s="291" t="s">
        <v>355</v>
      </c>
      <c r="D2" s="291"/>
      <c r="E2" s="291"/>
      <c r="F2" s="291"/>
      <c r="G2" s="291"/>
      <c r="H2" s="291"/>
      <c r="I2" s="291"/>
      <c r="J2" s="291"/>
      <c r="K2" s="291"/>
      <c r="L2" s="291"/>
      <c r="M2" s="291"/>
      <c r="N2" s="291"/>
    </row>
    <row r="3" spans="1:61" s="47" customFormat="1" ht="14.25" x14ac:dyDescent="0.15">
      <c r="A3" s="153"/>
      <c r="B3" s="154"/>
      <c r="C3" s="291" t="s">
        <v>364</v>
      </c>
      <c r="D3" s="291"/>
      <c r="E3" s="291"/>
      <c r="F3" s="291"/>
      <c r="G3" s="291"/>
      <c r="H3" s="291"/>
      <c r="I3" s="291"/>
      <c r="J3" s="291"/>
      <c r="K3" s="291"/>
      <c r="L3" s="291"/>
      <c r="M3" s="291"/>
      <c r="N3" s="291"/>
    </row>
    <row r="4" spans="1:61" s="47" customFormat="1" ht="14.25" thickBot="1" x14ac:dyDescent="0.2">
      <c r="A4" s="153"/>
      <c r="B4" s="154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6" t="s">
        <v>353</v>
      </c>
    </row>
    <row r="5" spans="1:61" s="47" customFormat="1" x14ac:dyDescent="0.15">
      <c r="A5" s="153"/>
      <c r="B5" s="154"/>
      <c r="C5" s="292" t="s">
        <v>0</v>
      </c>
      <c r="D5" s="293"/>
      <c r="E5" s="293"/>
      <c r="F5" s="293"/>
      <c r="G5" s="293"/>
      <c r="H5" s="293"/>
      <c r="I5" s="293"/>
      <c r="J5" s="294"/>
      <c r="K5" s="294"/>
      <c r="L5" s="295"/>
      <c r="M5" s="299" t="s">
        <v>332</v>
      </c>
      <c r="N5" s="300"/>
    </row>
    <row r="6" spans="1:61" s="47" customFormat="1" ht="14.25" thickBot="1" x14ac:dyDescent="0.2">
      <c r="A6" s="153" t="s">
        <v>330</v>
      </c>
      <c r="B6" s="154"/>
      <c r="C6" s="296"/>
      <c r="D6" s="297"/>
      <c r="E6" s="297"/>
      <c r="F6" s="297"/>
      <c r="G6" s="297"/>
      <c r="H6" s="297"/>
      <c r="I6" s="297"/>
      <c r="J6" s="297"/>
      <c r="K6" s="297"/>
      <c r="L6" s="298"/>
      <c r="M6" s="301"/>
      <c r="N6" s="302"/>
    </row>
    <row r="7" spans="1:61" s="47" customFormat="1" x14ac:dyDescent="0.15">
      <c r="A7" s="157"/>
      <c r="B7" s="158"/>
      <c r="C7" s="159" t="s">
        <v>348</v>
      </c>
      <c r="D7" s="160"/>
      <c r="E7" s="160"/>
      <c r="F7" s="161"/>
      <c r="G7" s="161"/>
      <c r="H7" s="162"/>
      <c r="I7" s="161"/>
      <c r="J7" s="162"/>
      <c r="K7" s="162"/>
      <c r="L7" s="163"/>
      <c r="M7" s="164"/>
      <c r="N7" s="165"/>
      <c r="BI7" s="219"/>
    </row>
    <row r="8" spans="1:61" s="47" customFormat="1" x14ac:dyDescent="0.15">
      <c r="A8" s="1" t="s">
        <v>245</v>
      </c>
      <c r="B8" s="2"/>
      <c r="C8" s="166"/>
      <c r="D8" s="167" t="s">
        <v>246</v>
      </c>
      <c r="E8" s="167"/>
      <c r="F8" s="168"/>
      <c r="G8" s="168"/>
      <c r="H8" s="155"/>
      <c r="I8" s="168"/>
      <c r="J8" s="155"/>
      <c r="K8" s="155"/>
      <c r="L8" s="169"/>
      <c r="M8" s="170">
        <v>6070778</v>
      </c>
      <c r="N8" s="171" t="s">
        <v>357</v>
      </c>
      <c r="Q8" s="47">
        <f>IF(AND(Q9="-",Q14="-"),"-",SUM(Q9,Q14))</f>
        <v>6070777533</v>
      </c>
      <c r="BI8" s="219"/>
    </row>
    <row r="9" spans="1:61" s="47" customFormat="1" x14ac:dyDescent="0.15">
      <c r="A9" s="1" t="s">
        <v>247</v>
      </c>
      <c r="B9" s="2"/>
      <c r="C9" s="166"/>
      <c r="D9" s="167"/>
      <c r="E9" s="167" t="s">
        <v>248</v>
      </c>
      <c r="F9" s="168"/>
      <c r="G9" s="168"/>
      <c r="H9" s="168"/>
      <c r="I9" s="168"/>
      <c r="J9" s="155"/>
      <c r="K9" s="155"/>
      <c r="L9" s="169"/>
      <c r="M9" s="170">
        <v>2927931</v>
      </c>
      <c r="N9" s="171"/>
      <c r="Q9" s="47">
        <f>IF(COUNTIF(Q10:Q13,"-")=COUNTA(Q10:Q13),"-",SUM(Q10:Q13))</f>
        <v>2927930843</v>
      </c>
      <c r="BI9" s="219"/>
    </row>
    <row r="10" spans="1:61" s="47" customFormat="1" x14ac:dyDescent="0.15">
      <c r="A10" s="1" t="s">
        <v>249</v>
      </c>
      <c r="B10" s="2"/>
      <c r="C10" s="166"/>
      <c r="D10" s="167"/>
      <c r="E10" s="167"/>
      <c r="F10" s="168" t="s">
        <v>250</v>
      </c>
      <c r="G10" s="168"/>
      <c r="H10" s="168"/>
      <c r="I10" s="168"/>
      <c r="J10" s="155"/>
      <c r="K10" s="155"/>
      <c r="L10" s="169"/>
      <c r="M10" s="170">
        <v>1071388</v>
      </c>
      <c r="N10" s="171"/>
      <c r="Q10" s="47">
        <v>1071388402</v>
      </c>
      <c r="BI10" s="219"/>
    </row>
    <row r="11" spans="1:61" s="47" customFormat="1" x14ac:dyDescent="0.15">
      <c r="A11" s="1" t="s">
        <v>251</v>
      </c>
      <c r="B11" s="2"/>
      <c r="C11" s="166"/>
      <c r="D11" s="167"/>
      <c r="E11" s="167"/>
      <c r="F11" s="168" t="s">
        <v>252</v>
      </c>
      <c r="G11" s="168"/>
      <c r="H11" s="168"/>
      <c r="I11" s="168"/>
      <c r="J11" s="155"/>
      <c r="K11" s="155"/>
      <c r="L11" s="169"/>
      <c r="M11" s="170">
        <v>1752554</v>
      </c>
      <c r="N11" s="171"/>
      <c r="Q11" s="47">
        <v>1752553721</v>
      </c>
      <c r="BI11" s="219"/>
    </row>
    <row r="12" spans="1:61" s="47" customFormat="1" x14ac:dyDescent="0.15">
      <c r="A12" s="1" t="s">
        <v>253</v>
      </c>
      <c r="B12" s="2"/>
      <c r="C12" s="172"/>
      <c r="D12" s="155"/>
      <c r="E12" s="155"/>
      <c r="F12" s="155" t="s">
        <v>254</v>
      </c>
      <c r="G12" s="155"/>
      <c r="H12" s="155"/>
      <c r="I12" s="155"/>
      <c r="J12" s="155"/>
      <c r="K12" s="155"/>
      <c r="L12" s="169"/>
      <c r="M12" s="170">
        <v>57574</v>
      </c>
      <c r="N12" s="171"/>
      <c r="Q12" s="47">
        <v>57573772</v>
      </c>
      <c r="BI12" s="219"/>
    </row>
    <row r="13" spans="1:61" s="47" customFormat="1" x14ac:dyDescent="0.15">
      <c r="A13" s="1" t="s">
        <v>255</v>
      </c>
      <c r="B13" s="2"/>
      <c r="C13" s="173"/>
      <c r="D13" s="174"/>
      <c r="E13" s="155"/>
      <c r="F13" s="174" t="s">
        <v>256</v>
      </c>
      <c r="G13" s="174"/>
      <c r="H13" s="174"/>
      <c r="I13" s="174"/>
      <c r="J13" s="155"/>
      <c r="K13" s="155"/>
      <c r="L13" s="169"/>
      <c r="M13" s="170">
        <v>46415</v>
      </c>
      <c r="N13" s="171"/>
      <c r="Q13" s="47">
        <v>46414948</v>
      </c>
      <c r="BI13" s="219"/>
    </row>
    <row r="14" spans="1:61" s="47" customFormat="1" x14ac:dyDescent="0.15">
      <c r="A14" s="1" t="s">
        <v>257</v>
      </c>
      <c r="B14" s="2"/>
      <c r="C14" s="172"/>
      <c r="D14" s="174"/>
      <c r="E14" s="155" t="s">
        <v>258</v>
      </c>
      <c r="F14" s="174"/>
      <c r="G14" s="174"/>
      <c r="H14" s="174"/>
      <c r="I14" s="174"/>
      <c r="J14" s="155"/>
      <c r="K14" s="155"/>
      <c r="L14" s="169"/>
      <c r="M14" s="170">
        <v>3142847</v>
      </c>
      <c r="N14" s="171" t="s">
        <v>357</v>
      </c>
      <c r="Q14" s="47">
        <f>IF(COUNTIF(Q15:Q18,"-")=COUNTA(Q15:Q18),"-",SUM(Q15:Q18))</f>
        <v>3142846690</v>
      </c>
      <c r="BI14" s="219"/>
    </row>
    <row r="15" spans="1:61" s="47" customFormat="1" x14ac:dyDescent="0.15">
      <c r="A15" s="1" t="s">
        <v>259</v>
      </c>
      <c r="B15" s="2"/>
      <c r="C15" s="172"/>
      <c r="D15" s="174"/>
      <c r="E15" s="174"/>
      <c r="F15" s="155" t="s">
        <v>260</v>
      </c>
      <c r="G15" s="174"/>
      <c r="H15" s="174"/>
      <c r="I15" s="174"/>
      <c r="J15" s="155"/>
      <c r="K15" s="155"/>
      <c r="L15" s="169"/>
      <c r="M15" s="170">
        <v>2638769</v>
      </c>
      <c r="N15" s="171"/>
      <c r="Q15" s="47">
        <v>2638769305</v>
      </c>
      <c r="BI15" s="219"/>
    </row>
    <row r="16" spans="1:61" s="47" customFormat="1" x14ac:dyDescent="0.15">
      <c r="A16" s="1" t="s">
        <v>261</v>
      </c>
      <c r="B16" s="2"/>
      <c r="C16" s="172"/>
      <c r="D16" s="174"/>
      <c r="E16" s="174"/>
      <c r="F16" s="155" t="s">
        <v>262</v>
      </c>
      <c r="G16" s="174"/>
      <c r="H16" s="174"/>
      <c r="I16" s="174"/>
      <c r="J16" s="155"/>
      <c r="K16" s="155"/>
      <c r="L16" s="169"/>
      <c r="M16" s="170">
        <v>250363</v>
      </c>
      <c r="N16" s="171"/>
      <c r="Q16" s="47">
        <v>250363252</v>
      </c>
      <c r="BI16" s="219"/>
    </row>
    <row r="17" spans="1:61" s="47" customFormat="1" x14ac:dyDescent="0.15">
      <c r="A17" s="1" t="s">
        <v>263</v>
      </c>
      <c r="B17" s="2"/>
      <c r="C17" s="172"/>
      <c r="D17" s="155"/>
      <c r="E17" s="174"/>
      <c r="F17" s="155" t="s">
        <v>264</v>
      </c>
      <c r="G17" s="174"/>
      <c r="H17" s="174"/>
      <c r="I17" s="174"/>
      <c r="J17" s="155"/>
      <c r="K17" s="155"/>
      <c r="L17" s="169"/>
      <c r="M17" s="170">
        <v>0</v>
      </c>
      <c r="N17" s="175"/>
      <c r="Q17" s="47">
        <v>0</v>
      </c>
      <c r="BI17" s="219"/>
    </row>
    <row r="18" spans="1:61" s="47" customFormat="1" x14ac:dyDescent="0.15">
      <c r="A18" s="1" t="s">
        <v>265</v>
      </c>
      <c r="B18" s="2"/>
      <c r="C18" s="172"/>
      <c r="D18" s="155"/>
      <c r="E18" s="176"/>
      <c r="F18" s="174" t="s">
        <v>256</v>
      </c>
      <c r="G18" s="155"/>
      <c r="H18" s="174"/>
      <c r="I18" s="174"/>
      <c r="J18" s="155"/>
      <c r="K18" s="155"/>
      <c r="L18" s="169"/>
      <c r="M18" s="170">
        <v>253714</v>
      </c>
      <c r="N18" s="171"/>
      <c r="Q18" s="47">
        <v>253714133</v>
      </c>
      <c r="BI18" s="219"/>
    </row>
    <row r="19" spans="1:61" s="47" customFormat="1" x14ac:dyDescent="0.15">
      <c r="A19" s="1" t="s">
        <v>266</v>
      </c>
      <c r="B19" s="2"/>
      <c r="C19" s="172"/>
      <c r="D19" s="155" t="s">
        <v>267</v>
      </c>
      <c r="E19" s="176"/>
      <c r="F19" s="174"/>
      <c r="G19" s="174"/>
      <c r="H19" s="174"/>
      <c r="I19" s="174"/>
      <c r="J19" s="155"/>
      <c r="K19" s="155"/>
      <c r="L19" s="169"/>
      <c r="M19" s="170">
        <v>6703007</v>
      </c>
      <c r="N19" s="171"/>
      <c r="Q19" s="47">
        <f>IF(COUNTIF(Q20:Q23,"-")=COUNTA(Q20:Q23),"-",SUM(Q20:Q23))</f>
        <v>6703006677</v>
      </c>
      <c r="BI19" s="219"/>
    </row>
    <row r="20" spans="1:61" s="47" customFormat="1" x14ac:dyDescent="0.15">
      <c r="A20" s="1" t="s">
        <v>268</v>
      </c>
      <c r="B20" s="2"/>
      <c r="C20" s="172"/>
      <c r="D20" s="155"/>
      <c r="E20" s="176" t="s">
        <v>269</v>
      </c>
      <c r="F20" s="174"/>
      <c r="G20" s="174"/>
      <c r="H20" s="174"/>
      <c r="I20" s="174"/>
      <c r="J20" s="155"/>
      <c r="K20" s="155"/>
      <c r="L20" s="169"/>
      <c r="M20" s="170">
        <v>4534588</v>
      </c>
      <c r="N20" s="171"/>
      <c r="Q20" s="47">
        <v>4534587930</v>
      </c>
      <c r="BI20" s="219"/>
    </row>
    <row r="21" spans="1:61" s="47" customFormat="1" x14ac:dyDescent="0.15">
      <c r="A21" s="1" t="s">
        <v>270</v>
      </c>
      <c r="B21" s="2"/>
      <c r="C21" s="172"/>
      <c r="D21" s="155"/>
      <c r="E21" s="176" t="s">
        <v>271</v>
      </c>
      <c r="F21" s="174"/>
      <c r="G21" s="174"/>
      <c r="H21" s="174"/>
      <c r="I21" s="174"/>
      <c r="J21" s="155"/>
      <c r="K21" s="155"/>
      <c r="L21" s="169"/>
      <c r="M21" s="170">
        <v>1679884</v>
      </c>
      <c r="N21" s="171"/>
      <c r="Q21" s="47">
        <v>1679884000</v>
      </c>
      <c r="BI21" s="219"/>
    </row>
    <row r="22" spans="1:61" s="47" customFormat="1" x14ac:dyDescent="0.15">
      <c r="A22" s="1" t="s">
        <v>272</v>
      </c>
      <c r="B22" s="2"/>
      <c r="C22" s="172"/>
      <c r="D22" s="155"/>
      <c r="E22" s="176" t="s">
        <v>273</v>
      </c>
      <c r="F22" s="174"/>
      <c r="G22" s="174"/>
      <c r="H22" s="174"/>
      <c r="I22" s="174"/>
      <c r="J22" s="155"/>
      <c r="K22" s="155"/>
      <c r="L22" s="169"/>
      <c r="M22" s="170">
        <v>246886</v>
      </c>
      <c r="N22" s="171"/>
      <c r="Q22" s="47">
        <v>246886105</v>
      </c>
      <c r="BI22" s="219"/>
    </row>
    <row r="23" spans="1:61" s="47" customFormat="1" x14ac:dyDescent="0.15">
      <c r="A23" s="1" t="s">
        <v>274</v>
      </c>
      <c r="B23" s="2"/>
      <c r="C23" s="172"/>
      <c r="D23" s="155"/>
      <c r="E23" s="176" t="s">
        <v>275</v>
      </c>
      <c r="F23" s="174"/>
      <c r="G23" s="174"/>
      <c r="H23" s="174"/>
      <c r="I23" s="176"/>
      <c r="J23" s="155"/>
      <c r="K23" s="155"/>
      <c r="L23" s="169"/>
      <c r="M23" s="170">
        <v>241649</v>
      </c>
      <c r="N23" s="171"/>
      <c r="Q23" s="47">
        <v>241648642</v>
      </c>
      <c r="BI23" s="219"/>
    </row>
    <row r="24" spans="1:61" s="47" customFormat="1" x14ac:dyDescent="0.15">
      <c r="A24" s="1" t="s">
        <v>276</v>
      </c>
      <c r="B24" s="2"/>
      <c r="C24" s="172"/>
      <c r="D24" s="155" t="s">
        <v>277</v>
      </c>
      <c r="E24" s="176"/>
      <c r="F24" s="174"/>
      <c r="G24" s="174"/>
      <c r="H24" s="174"/>
      <c r="I24" s="176"/>
      <c r="J24" s="155"/>
      <c r="K24" s="155"/>
      <c r="L24" s="169"/>
      <c r="M24" s="170">
        <v>78692</v>
      </c>
      <c r="N24" s="171"/>
      <c r="Q24" s="47">
        <f>IF(COUNTIF(Q25:Q26,"-")=COUNTA(Q25:Q26),"-",SUM(Q25:Q26))</f>
        <v>78692004</v>
      </c>
      <c r="BI24" s="219"/>
    </row>
    <row r="25" spans="1:61" s="47" customFormat="1" x14ac:dyDescent="0.15">
      <c r="A25" s="1" t="s">
        <v>278</v>
      </c>
      <c r="B25" s="2"/>
      <c r="C25" s="172"/>
      <c r="D25" s="155"/>
      <c r="E25" s="176" t="s">
        <v>279</v>
      </c>
      <c r="F25" s="174"/>
      <c r="G25" s="174"/>
      <c r="H25" s="174"/>
      <c r="I25" s="174"/>
      <c r="J25" s="155"/>
      <c r="K25" s="155"/>
      <c r="L25" s="169"/>
      <c r="M25" s="170">
        <v>45142</v>
      </c>
      <c r="N25" s="171"/>
      <c r="Q25" s="47">
        <v>45142424</v>
      </c>
      <c r="BI25" s="219"/>
    </row>
    <row r="26" spans="1:61" s="47" customFormat="1" x14ac:dyDescent="0.15">
      <c r="A26" s="1" t="s">
        <v>280</v>
      </c>
      <c r="B26" s="2"/>
      <c r="C26" s="172"/>
      <c r="D26" s="155"/>
      <c r="E26" s="176" t="s">
        <v>256</v>
      </c>
      <c r="F26" s="174"/>
      <c r="G26" s="174"/>
      <c r="H26" s="174"/>
      <c r="I26" s="174"/>
      <c r="J26" s="155"/>
      <c r="K26" s="155"/>
      <c r="L26" s="169"/>
      <c r="M26" s="170">
        <v>33550</v>
      </c>
      <c r="N26" s="171"/>
      <c r="Q26" s="47">
        <v>33549580</v>
      </c>
      <c r="BI26" s="219"/>
    </row>
    <row r="27" spans="1:61" s="47" customFormat="1" x14ac:dyDescent="0.15">
      <c r="A27" s="1" t="s">
        <v>281</v>
      </c>
      <c r="B27" s="2"/>
      <c r="C27" s="172"/>
      <c r="D27" s="155" t="s">
        <v>282</v>
      </c>
      <c r="E27" s="176"/>
      <c r="F27" s="174"/>
      <c r="G27" s="174"/>
      <c r="H27" s="174"/>
      <c r="I27" s="174"/>
      <c r="J27" s="155"/>
      <c r="K27" s="155"/>
      <c r="L27" s="169"/>
      <c r="M27" s="170">
        <v>2695</v>
      </c>
      <c r="N27" s="171"/>
      <c r="Q27" s="47">
        <v>2695000</v>
      </c>
      <c r="BI27" s="219"/>
    </row>
    <row r="28" spans="1:61" s="47" customFormat="1" x14ac:dyDescent="0.15">
      <c r="A28" s="1" t="s">
        <v>243</v>
      </c>
      <c r="B28" s="2"/>
      <c r="C28" s="177" t="s">
        <v>244</v>
      </c>
      <c r="D28" s="178"/>
      <c r="E28" s="179"/>
      <c r="F28" s="180"/>
      <c r="G28" s="180"/>
      <c r="H28" s="180"/>
      <c r="I28" s="180"/>
      <c r="J28" s="178"/>
      <c r="K28" s="178"/>
      <c r="L28" s="181"/>
      <c r="M28" s="182">
        <v>556232</v>
      </c>
      <c r="N28" s="183"/>
      <c r="Q28" s="47">
        <f>IF(COUNTIF(Q8:Q27,"-")=COUNTA(Q8:Q27),"-",SUM(Q19,Q27)-SUM(Q8,Q24))</f>
        <v>556232140</v>
      </c>
      <c r="BI28" s="219"/>
    </row>
    <row r="29" spans="1:61" s="47" customFormat="1" x14ac:dyDescent="0.15">
      <c r="A29" s="1"/>
      <c r="B29" s="2"/>
      <c r="C29" s="172" t="s">
        <v>349</v>
      </c>
      <c r="D29" s="155"/>
      <c r="E29" s="176"/>
      <c r="F29" s="174"/>
      <c r="G29" s="174"/>
      <c r="H29" s="174"/>
      <c r="I29" s="176"/>
      <c r="J29" s="155"/>
      <c r="K29" s="155"/>
      <c r="L29" s="169"/>
      <c r="M29" s="184"/>
      <c r="N29" s="185"/>
      <c r="BI29" s="219"/>
    </row>
    <row r="30" spans="1:61" s="47" customFormat="1" x14ac:dyDescent="0.15">
      <c r="A30" s="1" t="s">
        <v>285</v>
      </c>
      <c r="B30" s="2"/>
      <c r="C30" s="172"/>
      <c r="D30" s="155" t="s">
        <v>286</v>
      </c>
      <c r="E30" s="176"/>
      <c r="F30" s="174"/>
      <c r="G30" s="174"/>
      <c r="H30" s="174"/>
      <c r="I30" s="174"/>
      <c r="J30" s="155"/>
      <c r="K30" s="155"/>
      <c r="L30" s="169"/>
      <c r="M30" s="170">
        <v>1282703</v>
      </c>
      <c r="N30" s="171"/>
      <c r="Q30" s="47">
        <f>IF(COUNTIF(Q31:Q35,"-")=COUNTA(Q31:Q35),"-",SUM(Q31:Q35))</f>
        <v>1282702985</v>
      </c>
      <c r="BI30" s="219"/>
    </row>
    <row r="31" spans="1:61" s="47" customFormat="1" x14ac:dyDescent="0.15">
      <c r="A31" s="1" t="s">
        <v>287</v>
      </c>
      <c r="B31" s="2"/>
      <c r="C31" s="172"/>
      <c r="D31" s="155"/>
      <c r="E31" s="176" t="s">
        <v>288</v>
      </c>
      <c r="F31" s="174"/>
      <c r="G31" s="174"/>
      <c r="H31" s="174"/>
      <c r="I31" s="174"/>
      <c r="J31" s="155"/>
      <c r="K31" s="155"/>
      <c r="L31" s="169"/>
      <c r="M31" s="170">
        <v>803326</v>
      </c>
      <c r="N31" s="171"/>
      <c r="Q31" s="47">
        <v>803325572</v>
      </c>
      <c r="BI31" s="219"/>
    </row>
    <row r="32" spans="1:61" s="47" customFormat="1" x14ac:dyDescent="0.15">
      <c r="A32" s="1" t="s">
        <v>289</v>
      </c>
      <c r="B32" s="2"/>
      <c r="C32" s="172"/>
      <c r="D32" s="155"/>
      <c r="E32" s="176" t="s">
        <v>290</v>
      </c>
      <c r="F32" s="174"/>
      <c r="G32" s="174"/>
      <c r="H32" s="174"/>
      <c r="I32" s="174"/>
      <c r="J32" s="155"/>
      <c r="K32" s="155"/>
      <c r="L32" s="169"/>
      <c r="M32" s="170">
        <v>453081</v>
      </c>
      <c r="N32" s="171"/>
      <c r="Q32" s="47">
        <v>453081413</v>
      </c>
      <c r="BI32" s="219"/>
    </row>
    <row r="33" spans="1:61" s="47" customFormat="1" x14ac:dyDescent="0.15">
      <c r="A33" s="1" t="s">
        <v>291</v>
      </c>
      <c r="B33" s="2"/>
      <c r="C33" s="172"/>
      <c r="D33" s="155"/>
      <c r="E33" s="176" t="s">
        <v>292</v>
      </c>
      <c r="F33" s="174"/>
      <c r="G33" s="174"/>
      <c r="H33" s="174"/>
      <c r="I33" s="174"/>
      <c r="J33" s="155"/>
      <c r="K33" s="155"/>
      <c r="L33" s="169"/>
      <c r="M33" s="170">
        <v>0</v>
      </c>
      <c r="N33" s="171"/>
      <c r="Q33" s="47">
        <v>0</v>
      </c>
      <c r="BI33" s="219"/>
    </row>
    <row r="34" spans="1:61" s="47" customFormat="1" x14ac:dyDescent="0.15">
      <c r="A34" s="1" t="s">
        <v>293</v>
      </c>
      <c r="B34" s="2"/>
      <c r="C34" s="172"/>
      <c r="D34" s="155"/>
      <c r="E34" s="176" t="s">
        <v>294</v>
      </c>
      <c r="F34" s="174"/>
      <c r="G34" s="174"/>
      <c r="H34" s="174"/>
      <c r="I34" s="174"/>
      <c r="J34" s="155"/>
      <c r="K34" s="155"/>
      <c r="L34" s="169"/>
      <c r="M34" s="170">
        <v>26296</v>
      </c>
      <c r="N34" s="171"/>
      <c r="Q34" s="47">
        <v>26296000</v>
      </c>
      <c r="BI34" s="219"/>
    </row>
    <row r="35" spans="1:61" s="47" customFormat="1" x14ac:dyDescent="0.15">
      <c r="A35" s="1" t="s">
        <v>295</v>
      </c>
      <c r="B35" s="2"/>
      <c r="C35" s="172"/>
      <c r="D35" s="155"/>
      <c r="E35" s="176" t="s">
        <v>256</v>
      </c>
      <c r="F35" s="174"/>
      <c r="G35" s="174"/>
      <c r="H35" s="174"/>
      <c r="I35" s="174"/>
      <c r="J35" s="155"/>
      <c r="K35" s="155"/>
      <c r="L35" s="169"/>
      <c r="M35" s="170">
        <v>0</v>
      </c>
      <c r="N35" s="171"/>
      <c r="Q35" s="47">
        <v>0</v>
      </c>
      <c r="BI35" s="219"/>
    </row>
    <row r="36" spans="1:61" s="47" customFormat="1" x14ac:dyDescent="0.15">
      <c r="A36" s="1" t="s">
        <v>296</v>
      </c>
      <c r="B36" s="2"/>
      <c r="C36" s="172"/>
      <c r="D36" s="155" t="s">
        <v>297</v>
      </c>
      <c r="E36" s="176"/>
      <c r="F36" s="174"/>
      <c r="G36" s="174"/>
      <c r="H36" s="174"/>
      <c r="I36" s="176"/>
      <c r="J36" s="155"/>
      <c r="K36" s="155"/>
      <c r="L36" s="169"/>
      <c r="M36" s="170">
        <v>830176</v>
      </c>
      <c r="N36" s="171" t="s">
        <v>357</v>
      </c>
      <c r="Q36" s="47">
        <f>IF(COUNTIF(Q37:Q41,"-")=COUNTA(Q37:Q41),"-",SUM(Q37:Q41))</f>
        <v>830175725</v>
      </c>
      <c r="BI36" s="219"/>
    </row>
    <row r="37" spans="1:61" s="47" customFormat="1" x14ac:dyDescent="0.15">
      <c r="A37" s="1" t="s">
        <v>298</v>
      </c>
      <c r="B37" s="2"/>
      <c r="C37" s="172"/>
      <c r="D37" s="155"/>
      <c r="E37" s="176" t="s">
        <v>271</v>
      </c>
      <c r="F37" s="174"/>
      <c r="G37" s="174"/>
      <c r="H37" s="174"/>
      <c r="I37" s="176"/>
      <c r="J37" s="155"/>
      <c r="K37" s="155"/>
      <c r="L37" s="169"/>
      <c r="M37" s="170">
        <v>225294</v>
      </c>
      <c r="N37" s="171"/>
      <c r="Q37" s="47">
        <v>225294082</v>
      </c>
      <c r="BI37" s="219"/>
    </row>
    <row r="38" spans="1:61" s="47" customFormat="1" x14ac:dyDescent="0.15">
      <c r="A38" s="1" t="s">
        <v>299</v>
      </c>
      <c r="B38" s="2"/>
      <c r="C38" s="172"/>
      <c r="D38" s="155"/>
      <c r="E38" s="176" t="s">
        <v>300</v>
      </c>
      <c r="F38" s="174"/>
      <c r="G38" s="174"/>
      <c r="H38" s="174"/>
      <c r="I38" s="176"/>
      <c r="J38" s="155"/>
      <c r="K38" s="155"/>
      <c r="L38" s="169"/>
      <c r="M38" s="170">
        <v>577823</v>
      </c>
      <c r="N38" s="171"/>
      <c r="Q38" s="47">
        <v>577823443</v>
      </c>
      <c r="BI38" s="219"/>
    </row>
    <row r="39" spans="1:61" s="47" customFormat="1" x14ac:dyDescent="0.15">
      <c r="A39" s="1" t="s">
        <v>301</v>
      </c>
      <c r="B39" s="2"/>
      <c r="C39" s="172"/>
      <c r="D39" s="155"/>
      <c r="E39" s="176" t="s">
        <v>302</v>
      </c>
      <c r="F39" s="174"/>
      <c r="G39" s="155"/>
      <c r="H39" s="174"/>
      <c r="I39" s="174"/>
      <c r="J39" s="155"/>
      <c r="K39" s="155"/>
      <c r="L39" s="169"/>
      <c r="M39" s="170">
        <v>26834</v>
      </c>
      <c r="N39" s="171"/>
      <c r="Q39" s="47">
        <v>26834200</v>
      </c>
      <c r="BI39" s="219"/>
    </row>
    <row r="40" spans="1:61" s="47" customFormat="1" x14ac:dyDescent="0.15">
      <c r="A40" s="1" t="s">
        <v>303</v>
      </c>
      <c r="B40" s="2"/>
      <c r="C40" s="172"/>
      <c r="D40" s="155"/>
      <c r="E40" s="176" t="s">
        <v>304</v>
      </c>
      <c r="F40" s="174"/>
      <c r="G40" s="155"/>
      <c r="H40" s="174"/>
      <c r="I40" s="174"/>
      <c r="J40" s="155"/>
      <c r="K40" s="155"/>
      <c r="L40" s="169"/>
      <c r="M40" s="170">
        <v>0</v>
      </c>
      <c r="N40" s="171"/>
      <c r="Q40" s="47">
        <v>0</v>
      </c>
      <c r="BI40" s="219"/>
    </row>
    <row r="41" spans="1:61" s="47" customFormat="1" x14ac:dyDescent="0.15">
      <c r="A41" s="1" t="s">
        <v>305</v>
      </c>
      <c r="B41" s="2"/>
      <c r="C41" s="172"/>
      <c r="D41" s="155"/>
      <c r="E41" s="176" t="s">
        <v>275</v>
      </c>
      <c r="F41" s="174"/>
      <c r="G41" s="174"/>
      <c r="H41" s="174"/>
      <c r="I41" s="174"/>
      <c r="J41" s="155"/>
      <c r="K41" s="155"/>
      <c r="L41" s="169"/>
      <c r="M41" s="170">
        <v>224</v>
      </c>
      <c r="N41" s="171"/>
      <c r="Q41" s="47">
        <v>224000</v>
      </c>
      <c r="BI41" s="219"/>
    </row>
    <row r="42" spans="1:61" s="47" customFormat="1" x14ac:dyDescent="0.15">
      <c r="A42" s="1" t="s">
        <v>283</v>
      </c>
      <c r="B42" s="2"/>
      <c r="C42" s="177" t="s">
        <v>284</v>
      </c>
      <c r="D42" s="178"/>
      <c r="E42" s="179"/>
      <c r="F42" s="180"/>
      <c r="G42" s="180"/>
      <c r="H42" s="180"/>
      <c r="I42" s="180"/>
      <c r="J42" s="178"/>
      <c r="K42" s="178"/>
      <c r="L42" s="181"/>
      <c r="M42" s="182">
        <v>-452527</v>
      </c>
      <c r="N42" s="183"/>
      <c r="Q42" s="47">
        <f>IF(AND(Q30="-",Q36="-"),"-",SUM(Q36)-SUM(Q30))</f>
        <v>-452527260</v>
      </c>
      <c r="BI42" s="219"/>
    </row>
    <row r="43" spans="1:61" s="47" customFormat="1" x14ac:dyDescent="0.15">
      <c r="A43" s="1"/>
      <c r="B43" s="2"/>
      <c r="C43" s="172" t="s">
        <v>350</v>
      </c>
      <c r="D43" s="155"/>
      <c r="E43" s="176"/>
      <c r="F43" s="174"/>
      <c r="G43" s="174"/>
      <c r="H43" s="174"/>
      <c r="I43" s="174"/>
      <c r="J43" s="155"/>
      <c r="K43" s="155"/>
      <c r="L43" s="169"/>
      <c r="M43" s="184"/>
      <c r="N43" s="185"/>
      <c r="BI43" s="219"/>
    </row>
    <row r="44" spans="1:61" s="47" customFormat="1" x14ac:dyDescent="0.15">
      <c r="A44" s="1" t="s">
        <v>308</v>
      </c>
      <c r="B44" s="2"/>
      <c r="C44" s="172"/>
      <c r="D44" s="155" t="s">
        <v>309</v>
      </c>
      <c r="E44" s="176"/>
      <c r="F44" s="174"/>
      <c r="G44" s="174"/>
      <c r="H44" s="174"/>
      <c r="I44" s="174"/>
      <c r="J44" s="155"/>
      <c r="K44" s="155"/>
      <c r="L44" s="169"/>
      <c r="M44" s="170">
        <v>891928</v>
      </c>
      <c r="N44" s="171"/>
      <c r="Q44" s="47">
        <f>IF(COUNTIF(Q45:Q46,"-")=COUNTA(Q45:Q46),"-",SUM(Q45:Q46))</f>
        <v>891928411</v>
      </c>
      <c r="BI44" s="219"/>
    </row>
    <row r="45" spans="1:61" s="47" customFormat="1" x14ac:dyDescent="0.15">
      <c r="A45" s="1" t="s">
        <v>310</v>
      </c>
      <c r="B45" s="2"/>
      <c r="C45" s="172"/>
      <c r="D45" s="155"/>
      <c r="E45" s="176" t="s">
        <v>351</v>
      </c>
      <c r="F45" s="174"/>
      <c r="G45" s="174"/>
      <c r="H45" s="174"/>
      <c r="I45" s="174"/>
      <c r="J45" s="155"/>
      <c r="K45" s="155"/>
      <c r="L45" s="169"/>
      <c r="M45" s="170">
        <v>891928</v>
      </c>
      <c r="N45" s="171"/>
      <c r="Q45" s="47">
        <v>891928411</v>
      </c>
      <c r="BI45" s="219"/>
    </row>
    <row r="46" spans="1:61" s="47" customFormat="1" x14ac:dyDescent="0.15">
      <c r="A46" s="1" t="s">
        <v>311</v>
      </c>
      <c r="B46" s="2"/>
      <c r="C46" s="172"/>
      <c r="D46" s="155"/>
      <c r="E46" s="176" t="s">
        <v>256</v>
      </c>
      <c r="F46" s="174"/>
      <c r="G46" s="174"/>
      <c r="H46" s="174"/>
      <c r="I46" s="174"/>
      <c r="J46" s="155"/>
      <c r="K46" s="155"/>
      <c r="L46" s="169"/>
      <c r="M46" s="170">
        <v>0</v>
      </c>
      <c r="N46" s="171"/>
      <c r="Q46" s="47">
        <v>0</v>
      </c>
      <c r="BI46" s="219"/>
    </row>
    <row r="47" spans="1:61" s="47" customFormat="1" x14ac:dyDescent="0.15">
      <c r="A47" s="1" t="s">
        <v>312</v>
      </c>
      <c r="B47" s="2"/>
      <c r="C47" s="172"/>
      <c r="D47" s="155" t="s">
        <v>313</v>
      </c>
      <c r="E47" s="176"/>
      <c r="F47" s="174"/>
      <c r="G47" s="174"/>
      <c r="H47" s="174"/>
      <c r="I47" s="174"/>
      <c r="J47" s="155"/>
      <c r="K47" s="155"/>
      <c r="L47" s="169"/>
      <c r="M47" s="170">
        <v>833300</v>
      </c>
      <c r="N47" s="171"/>
      <c r="Q47" s="47">
        <f>IF(COUNTIF(Q48:Q49,"-")=COUNTA(Q48:Q49),"-",SUM(Q48:Q49))</f>
        <v>833300000</v>
      </c>
      <c r="BI47" s="219"/>
    </row>
    <row r="48" spans="1:61" s="47" customFormat="1" x14ac:dyDescent="0.15">
      <c r="A48" s="1" t="s">
        <v>314</v>
      </c>
      <c r="B48" s="2"/>
      <c r="C48" s="172"/>
      <c r="D48" s="155"/>
      <c r="E48" s="176" t="s">
        <v>352</v>
      </c>
      <c r="F48" s="174"/>
      <c r="G48" s="174"/>
      <c r="H48" s="174"/>
      <c r="I48" s="168"/>
      <c r="J48" s="155"/>
      <c r="K48" s="155"/>
      <c r="L48" s="169"/>
      <c r="M48" s="170">
        <v>833300</v>
      </c>
      <c r="N48" s="171"/>
      <c r="Q48" s="47">
        <v>833300000</v>
      </c>
      <c r="BI48" s="219"/>
    </row>
    <row r="49" spans="1:61" s="47" customFormat="1" x14ac:dyDescent="0.15">
      <c r="A49" s="1" t="s">
        <v>315</v>
      </c>
      <c r="B49" s="2"/>
      <c r="C49" s="172"/>
      <c r="D49" s="155"/>
      <c r="E49" s="176" t="s">
        <v>275</v>
      </c>
      <c r="F49" s="174"/>
      <c r="G49" s="174"/>
      <c r="H49" s="174"/>
      <c r="I49" s="186"/>
      <c r="J49" s="155"/>
      <c r="K49" s="155"/>
      <c r="L49" s="169"/>
      <c r="M49" s="170">
        <v>0</v>
      </c>
      <c r="N49" s="171"/>
      <c r="Q49" s="47">
        <v>0</v>
      </c>
      <c r="BI49" s="219"/>
    </row>
    <row r="50" spans="1:61" s="47" customFormat="1" x14ac:dyDescent="0.15">
      <c r="A50" s="1" t="s">
        <v>306</v>
      </c>
      <c r="B50" s="2"/>
      <c r="C50" s="177" t="s">
        <v>307</v>
      </c>
      <c r="D50" s="178"/>
      <c r="E50" s="179"/>
      <c r="F50" s="180"/>
      <c r="G50" s="180"/>
      <c r="H50" s="180"/>
      <c r="I50" s="187"/>
      <c r="J50" s="178"/>
      <c r="K50" s="178"/>
      <c r="L50" s="181"/>
      <c r="M50" s="182">
        <v>-58628</v>
      </c>
      <c r="N50" s="183"/>
      <c r="Q50" s="47">
        <f>IF(AND(Q44="-",Q47="-"),"-",SUM(Q47)-SUM(Q44))</f>
        <v>-58628411</v>
      </c>
      <c r="BI50" s="219"/>
    </row>
    <row r="51" spans="1:61" s="47" customFormat="1" x14ac:dyDescent="0.15">
      <c r="A51" s="1" t="s">
        <v>316</v>
      </c>
      <c r="B51" s="2"/>
      <c r="C51" s="303" t="s">
        <v>317</v>
      </c>
      <c r="D51" s="304"/>
      <c r="E51" s="304"/>
      <c r="F51" s="304"/>
      <c r="G51" s="304"/>
      <c r="H51" s="304"/>
      <c r="I51" s="304"/>
      <c r="J51" s="304"/>
      <c r="K51" s="304"/>
      <c r="L51" s="305"/>
      <c r="M51" s="182">
        <v>45076</v>
      </c>
      <c r="N51" s="183" t="s">
        <v>357</v>
      </c>
      <c r="Q51" s="47">
        <f>IF(AND(Q28="-",Q42="-",Q50="-"),"-",SUM(Q28,Q42,Q50))</f>
        <v>45076469</v>
      </c>
      <c r="BI51" s="219"/>
    </row>
    <row r="52" spans="1:61" s="47" customFormat="1" ht="14.25" thickBot="1" x14ac:dyDescent="0.2">
      <c r="A52" s="1" t="s">
        <v>318</v>
      </c>
      <c r="B52" s="2"/>
      <c r="C52" s="281" t="s">
        <v>319</v>
      </c>
      <c r="D52" s="282"/>
      <c r="E52" s="282"/>
      <c r="F52" s="282"/>
      <c r="G52" s="282"/>
      <c r="H52" s="282"/>
      <c r="I52" s="282"/>
      <c r="J52" s="282"/>
      <c r="K52" s="282"/>
      <c r="L52" s="283"/>
      <c r="M52" s="182">
        <v>445226</v>
      </c>
      <c r="N52" s="183"/>
      <c r="Q52" s="47">
        <v>445226426</v>
      </c>
      <c r="BI52" s="219"/>
    </row>
    <row r="53" spans="1:61" s="47" customFormat="1" ht="14.25" hidden="1" thickBot="1" x14ac:dyDescent="0.2">
      <c r="A53" s="1">
        <v>4435000</v>
      </c>
      <c r="B53" s="2"/>
      <c r="C53" s="284" t="s">
        <v>237</v>
      </c>
      <c r="D53" s="285"/>
      <c r="E53" s="285"/>
      <c r="F53" s="285"/>
      <c r="G53" s="285"/>
      <c r="H53" s="285"/>
      <c r="I53" s="285"/>
      <c r="J53" s="285"/>
      <c r="K53" s="285"/>
      <c r="L53" s="286"/>
      <c r="M53" s="188" t="s">
        <v>360</v>
      </c>
      <c r="N53" s="183"/>
      <c r="Q53" s="47" t="s">
        <v>362</v>
      </c>
      <c r="BI53" s="219"/>
    </row>
    <row r="54" spans="1:61" s="47" customFormat="1" ht="14.25" thickBot="1" x14ac:dyDescent="0.2">
      <c r="A54" s="1" t="s">
        <v>320</v>
      </c>
      <c r="B54" s="2"/>
      <c r="C54" s="287" t="s">
        <v>321</v>
      </c>
      <c r="D54" s="288"/>
      <c r="E54" s="288"/>
      <c r="F54" s="288"/>
      <c r="G54" s="288"/>
      <c r="H54" s="288"/>
      <c r="I54" s="288"/>
      <c r="J54" s="288"/>
      <c r="K54" s="288"/>
      <c r="L54" s="289"/>
      <c r="M54" s="189">
        <v>490303</v>
      </c>
      <c r="N54" s="190" t="s">
        <v>357</v>
      </c>
      <c r="Q54" s="47">
        <f>IF(COUNTIF(Q51:Q53,"-")=COUNTA(Q51:Q53),"-",SUM(Q51:Q53))</f>
        <v>490302895</v>
      </c>
      <c r="BI54" s="219"/>
    </row>
    <row r="55" spans="1:61" s="47" customFormat="1" ht="14.25" thickBot="1" x14ac:dyDescent="0.2">
      <c r="A55" s="1"/>
      <c r="B55" s="2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2"/>
      <c r="N55" s="193"/>
      <c r="BI55" s="219"/>
    </row>
    <row r="56" spans="1:61" s="47" customFormat="1" x14ac:dyDescent="0.15">
      <c r="A56" s="1" t="s">
        <v>322</v>
      </c>
      <c r="B56" s="2"/>
      <c r="C56" s="194" t="s">
        <v>323</v>
      </c>
      <c r="D56" s="195"/>
      <c r="E56" s="195"/>
      <c r="F56" s="195"/>
      <c r="G56" s="195"/>
      <c r="H56" s="195"/>
      <c r="I56" s="195"/>
      <c r="J56" s="195"/>
      <c r="K56" s="195"/>
      <c r="L56" s="195"/>
      <c r="M56" s="196">
        <v>35958</v>
      </c>
      <c r="N56" s="197"/>
      <c r="Q56" s="47">
        <v>35958406</v>
      </c>
      <c r="BI56" s="219"/>
    </row>
    <row r="57" spans="1:61" s="47" customFormat="1" x14ac:dyDescent="0.15">
      <c r="A57" s="1" t="s">
        <v>324</v>
      </c>
      <c r="B57" s="2"/>
      <c r="C57" s="198" t="s">
        <v>325</v>
      </c>
      <c r="D57" s="199"/>
      <c r="E57" s="199"/>
      <c r="F57" s="199"/>
      <c r="G57" s="199"/>
      <c r="H57" s="199"/>
      <c r="I57" s="199"/>
      <c r="J57" s="199"/>
      <c r="K57" s="199"/>
      <c r="L57" s="199"/>
      <c r="M57" s="182">
        <v>-1541</v>
      </c>
      <c r="N57" s="183"/>
      <c r="Q57" s="47">
        <v>-1541061</v>
      </c>
      <c r="BI57" s="219"/>
    </row>
    <row r="58" spans="1:61" s="47" customFormat="1" ht="14.25" thickBot="1" x14ac:dyDescent="0.2">
      <c r="A58" s="1" t="s">
        <v>326</v>
      </c>
      <c r="B58" s="2"/>
      <c r="C58" s="200" t="s">
        <v>327</v>
      </c>
      <c r="D58" s="201"/>
      <c r="E58" s="201"/>
      <c r="F58" s="201"/>
      <c r="G58" s="201"/>
      <c r="H58" s="201"/>
      <c r="I58" s="201"/>
      <c r="J58" s="201"/>
      <c r="K58" s="201"/>
      <c r="L58" s="201"/>
      <c r="M58" s="202">
        <v>34417</v>
      </c>
      <c r="N58" s="203"/>
      <c r="Q58" s="47">
        <f>IF(COUNTIF(Q56:Q57,"-")=COUNTA(Q56:Q57),"-",SUM(Q56:Q57))</f>
        <v>34417345</v>
      </c>
      <c r="BI58" s="219"/>
    </row>
    <row r="59" spans="1:61" s="47" customFormat="1" ht="14.25" thickBot="1" x14ac:dyDescent="0.2">
      <c r="A59" s="1" t="s">
        <v>328</v>
      </c>
      <c r="B59" s="2"/>
      <c r="C59" s="204" t="s">
        <v>329</v>
      </c>
      <c r="D59" s="205"/>
      <c r="E59" s="206"/>
      <c r="F59" s="207"/>
      <c r="G59" s="207"/>
      <c r="H59" s="207"/>
      <c r="I59" s="207"/>
      <c r="J59" s="205"/>
      <c r="K59" s="205"/>
      <c r="L59" s="205"/>
      <c r="M59" s="189">
        <v>524720</v>
      </c>
      <c r="N59" s="190"/>
      <c r="Q59" s="47">
        <f>IF(AND(Q54="-",Q58="-"),"-",SUM(Q54,Q58))</f>
        <v>524720240</v>
      </c>
      <c r="BI59" s="219"/>
    </row>
    <row r="60" spans="1:61" s="47" customFormat="1" ht="6.75" customHeight="1" x14ac:dyDescent="0.15">
      <c r="A60" s="1"/>
      <c r="B60" s="2"/>
      <c r="C60" s="154"/>
      <c r="D60" s="154"/>
      <c r="E60" s="208"/>
      <c r="F60" s="209"/>
      <c r="G60" s="209"/>
      <c r="H60" s="209"/>
      <c r="I60" s="210"/>
      <c r="J60" s="211"/>
      <c r="K60" s="211"/>
      <c r="L60" s="211"/>
      <c r="M60" s="2"/>
      <c r="N60" s="2"/>
    </row>
    <row r="61" spans="1:61" s="47" customFormat="1" x14ac:dyDescent="0.15">
      <c r="A61" s="1"/>
      <c r="B61" s="2"/>
      <c r="C61" s="154"/>
      <c r="D61" s="212" t="s">
        <v>343</v>
      </c>
      <c r="E61" s="208"/>
      <c r="F61" s="209"/>
      <c r="G61" s="209"/>
      <c r="H61" s="209"/>
      <c r="I61" s="213"/>
      <c r="J61" s="211"/>
      <c r="K61" s="211"/>
      <c r="L61" s="211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in093</dc:creator>
  <cp:lastModifiedBy>in093</cp:lastModifiedBy>
  <dcterms:created xsi:type="dcterms:W3CDTF">2021-05-06T04:12:41Z</dcterms:created>
  <dcterms:modified xsi:type="dcterms:W3CDTF">2021-05-06T04:12:41Z</dcterms:modified>
</cp:coreProperties>
</file>